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TRABAJOS DE DICIEMBRE 2024/2025- SANTO DOMINGO/PORTAL 2025/DICIEMBRE 2025/"/>
    </mc:Choice>
  </mc:AlternateContent>
  <xr:revisionPtr revIDLastSave="48" documentId="13_ncr:1_{CBA51AFC-CEC9-4DE7-97BC-FAA6ADD96789}" xr6:coauthVersionLast="47" xr6:coauthVersionMax="47" xr10:uidLastSave="{69E02794-C8FA-4DCA-BAE9-ADF9D6E3517C}"/>
  <bookViews>
    <workbookView xWindow="-120" yWindow="-120" windowWidth="29040" windowHeight="15840" xr2:uid="{784E5D24-0E0A-4A1C-AEDB-8C414D77F257}"/>
  </bookViews>
  <sheets>
    <sheet name="Presupuesto Aprobado-Ejec " sheetId="2" r:id="rId1"/>
    <sheet name="PRESUPUESTO DEL 2025" sheetId="3" r:id="rId2"/>
  </sheets>
  <definedNames>
    <definedName name="_xlnm.Print_Area" localSheetId="0">'Presupuesto Aprobado-Ejec '!$A$1:$Q$98</definedName>
    <definedName name="_xlnm.Print_Area" localSheetId="1">'PRESUPUESTO DEL 2025'!$A$1:$C$97</definedName>
    <definedName name="_xlnm.Print_Titles" localSheetId="0">'Presupuesto Aprobado-Ejec '!$13:$14</definedName>
    <definedName name="_xlnm.Print_Titles" localSheetId="1">'PRESUPUESTO DEL 2025'!$12:$13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0" i="2" l="1"/>
  <c r="P30" i="2"/>
  <c r="O10" i="2" l="1"/>
  <c r="Q11" i="2" l="1"/>
  <c r="Q10" i="2"/>
  <c r="N10" i="2"/>
  <c r="F58" i="2" l="1"/>
  <c r="F32" i="2"/>
  <c r="F22" i="2"/>
  <c r="F16" i="2"/>
  <c r="M11" i="2" l="1"/>
  <c r="M10" i="2"/>
  <c r="L11" i="2"/>
  <c r="L10" i="2"/>
  <c r="K10" i="2" l="1"/>
  <c r="J10" i="2" l="1"/>
  <c r="H10" i="2"/>
  <c r="G10" i="2" l="1"/>
  <c r="C67" i="3" l="1"/>
  <c r="B67" i="3"/>
  <c r="C57" i="3"/>
  <c r="B57" i="3"/>
  <c r="C41" i="3"/>
  <c r="B41" i="3"/>
  <c r="C31" i="3"/>
  <c r="B31" i="3"/>
  <c r="C21" i="3"/>
  <c r="B21" i="3"/>
  <c r="C15" i="3"/>
  <c r="C88" i="3" s="1"/>
  <c r="B15" i="3"/>
  <c r="B88" i="3" s="1"/>
  <c r="C8" i="3"/>
  <c r="C58" i="2"/>
  <c r="C32" i="2"/>
  <c r="C22" i="2"/>
  <c r="C16" i="2"/>
  <c r="P9" i="2" l="1"/>
  <c r="O9" i="2"/>
  <c r="N9" i="2" l="1"/>
  <c r="M9" i="2"/>
  <c r="L16" i="2" l="1"/>
  <c r="L22" i="2"/>
  <c r="L32" i="2"/>
  <c r="L58" i="2"/>
  <c r="L9" i="2" l="1"/>
  <c r="K9" i="2"/>
  <c r="J9" i="2" l="1"/>
  <c r="I9" i="2"/>
  <c r="H9" i="2"/>
  <c r="G9" i="2" l="1"/>
  <c r="F9" i="2"/>
  <c r="E9" i="2"/>
  <c r="D9" i="2"/>
  <c r="E58" i="2"/>
  <c r="G58" i="2"/>
  <c r="H58" i="2"/>
  <c r="I58" i="2"/>
  <c r="J58" i="2"/>
  <c r="K58" i="2"/>
  <c r="M58" i="2"/>
  <c r="N58" i="2"/>
  <c r="O58" i="2"/>
  <c r="P58" i="2"/>
  <c r="Q9" i="2" l="1"/>
  <c r="O16" i="2" l="1"/>
  <c r="O50" i="2"/>
  <c r="O42" i="2"/>
  <c r="O32" i="2"/>
  <c r="O22" i="2"/>
  <c r="M42" i="2" l="1"/>
  <c r="M32" i="2"/>
  <c r="M22" i="2"/>
  <c r="M16" i="2"/>
  <c r="N32" i="2" l="1"/>
  <c r="P32" i="2"/>
  <c r="E42" i="2" l="1"/>
  <c r="F42" i="2"/>
  <c r="G42" i="2"/>
  <c r="H42" i="2"/>
  <c r="I42" i="2"/>
  <c r="J42" i="2"/>
  <c r="K42" i="2"/>
  <c r="L42" i="2"/>
  <c r="N42" i="2"/>
  <c r="P42" i="2"/>
  <c r="E32" i="2"/>
  <c r="G32" i="2"/>
  <c r="H32" i="2"/>
  <c r="I32" i="2"/>
  <c r="J32" i="2"/>
  <c r="K22" i="2" l="1"/>
  <c r="K32" i="2" l="1"/>
  <c r="J22" i="2"/>
  <c r="J68" i="2"/>
  <c r="K68" i="2"/>
  <c r="L68" i="2"/>
  <c r="M68" i="2"/>
  <c r="N68" i="2"/>
  <c r="O68" i="2"/>
  <c r="O89" i="2" s="1"/>
  <c r="P68" i="2"/>
  <c r="N22" i="2"/>
  <c r="P22" i="2"/>
  <c r="J16" i="2"/>
  <c r="K16" i="2"/>
  <c r="N16" i="2"/>
  <c r="P16" i="2"/>
  <c r="J89" i="2" l="1"/>
  <c r="L89" i="2"/>
  <c r="K89" i="2"/>
  <c r="P89" i="2"/>
  <c r="M89" i="2"/>
  <c r="Q17" i="2"/>
  <c r="I68" i="2"/>
  <c r="I22" i="2"/>
  <c r="I16" i="2"/>
  <c r="D68" i="2"/>
  <c r="D58" i="2"/>
  <c r="D42" i="2"/>
  <c r="D32" i="2"/>
  <c r="D22" i="2"/>
  <c r="D16" i="2"/>
  <c r="I89" i="2" l="1"/>
  <c r="D89" i="2"/>
  <c r="H68" i="2"/>
  <c r="G68" i="2"/>
  <c r="F68" i="2"/>
  <c r="F89" i="2" s="1"/>
  <c r="E68" i="2"/>
  <c r="H22" i="2"/>
  <c r="H16" i="2"/>
  <c r="G22" i="2"/>
  <c r="G16" i="2"/>
  <c r="E22" i="2"/>
  <c r="E16" i="2"/>
  <c r="C68" i="2"/>
  <c r="C42" i="2"/>
  <c r="N89" i="2"/>
  <c r="Q18" i="2"/>
  <c r="Q19" i="2"/>
  <c r="Q20" i="2"/>
  <c r="Q21" i="2"/>
  <c r="Q23" i="2"/>
  <c r="Q24" i="2"/>
  <c r="Q25" i="2"/>
  <c r="Q26" i="2"/>
  <c r="Q27" i="2"/>
  <c r="Q28" i="2"/>
  <c r="Q29" i="2"/>
  <c r="Q30" i="2"/>
  <c r="Q31" i="2"/>
  <c r="Q33" i="2"/>
  <c r="Q34" i="2"/>
  <c r="Q35" i="2"/>
  <c r="Q36" i="2"/>
  <c r="Q37" i="2"/>
  <c r="Q38" i="2"/>
  <c r="Q39" i="2"/>
  <c r="Q40" i="2"/>
  <c r="Q41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9" i="2"/>
  <c r="Q60" i="2"/>
  <c r="Q61" i="2"/>
  <c r="Q62" i="2"/>
  <c r="Q63" i="2"/>
  <c r="Q64" i="2"/>
  <c r="Q65" i="2"/>
  <c r="Q66" i="2"/>
  <c r="Q67" i="2"/>
  <c r="Q69" i="2"/>
  <c r="Q70" i="2"/>
  <c r="Q71" i="2"/>
  <c r="Q72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C89" i="2" l="1"/>
  <c r="Q16" i="2"/>
  <c r="Q22" i="2"/>
  <c r="Q42" i="2"/>
  <c r="H89" i="2"/>
  <c r="Q32" i="2"/>
  <c r="G89" i="2"/>
  <c r="E73" i="2"/>
  <c r="Q73" i="2" s="1"/>
  <c r="Q68" i="2"/>
  <c r="Q58" i="2"/>
  <c r="Q89" i="2" l="1"/>
  <c r="E89" i="2"/>
  <c r="B1" i="2"/>
  <c r="B1" i="2" a="1"/>
  <c r="A1" i="3"/>
  <c r="A1" i="3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<sst xmlns="http://schemas.openxmlformats.org/spreadsheetml/2006/main" count="202" uniqueCount="111">
  <si>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</si>
  <si>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</si>
  <si>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</si>
  <si>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</si>
  <si>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>INGRESO PRESUPUESTADO</t>
  </si>
  <si>
    <t>TOTAL DE INGRESO PERCIBIDO</t>
  </si>
  <si>
    <t xml:space="preserve"> </t>
  </si>
  <si>
    <t xml:space="preserve">TOTAL DE INGRESOS </t>
  </si>
  <si>
    <t>INGRESOS VS</t>
  </si>
  <si>
    <t>INGRESOS FR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</si>
  <si>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</si>
  <si>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</si>
  <si>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</si>
  <si>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</si>
  <si>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</si>
  <si>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</si>
  <si>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</si>
  <si>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</si>
  <si>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</si>
  <si>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</si>
  <si>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</si>
  <si>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</si>
  <si>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</si>
  <si>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</si>
  <si>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</si>
  <si>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</si>
  <si>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</si>
  <si>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</si>
  <si>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</si>
  <si>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</si>
  <si>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</si>
  <si>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</si>
  <si>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</si>
  <si>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</si>
  <si>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</si>
  <si>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</si>
  <si>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</si>
  <si>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</si>
  <si>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</si>
  <si>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</si>
  <si>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</si>
  <si>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</si>
  <si>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</si>
  <si>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</si>
  <si>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</si>
  <si>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</si>
  <si>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</si>
  <si>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</si>
  <si>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</si>
  <si>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</si>
  <si>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</si>
  <si>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</si>
  <si>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</si>
  <si>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</si>
  <si>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</si>
  <si>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</si>
  <si>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</si>
  <si>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</si>
  <si>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</si>
  <si>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</si>
  <si>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</si>
  <si>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</si>
  <si>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</si>
  <si>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</si>
  <si>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</si>
  <si>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</si>
  <si>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</si>
  <si>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</si>
  <si>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</si>
  <si>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</si>
  <si>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</si>
  <si>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</si>
  <si>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</si>
  <si>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</si>
  <si>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</si>
  <si>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</si>
  <si>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</si>
  <si>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</si>
  <si>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</si>
  <si>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</si>
  <si>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</si>
  <si>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</si>
  <si>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</si>
  <si>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</si>
  <si>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</si>
  <si>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</si>
  <si>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</si>
  <si>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</si>
  <si>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</si>
  <si>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</si>
  <si>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</si>
  <si>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</si>
  <si>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</si>
  <si>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</si>
  <si>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</si>
  <si>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</si>
  <si>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</si>
  <si>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</si>
  <si>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</si>
  <si>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</si>
  <si>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</si>
  <si>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</si>
  <si>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</si>
  <si>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</si>
  <si>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</si>
  <si>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</si>
  <si>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</t>
  </si>
  <si>
    <t xml:space="preserve">                                                                                                            Año 2025</t>
  </si>
  <si>
    <t>Ingreso Presupuestado 2025</t>
  </si>
  <si>
    <t xml:space="preserve">                                                                            PRESUPUESTO DEL AÑO 2025</t>
  </si>
  <si>
    <t xml:space="preserve">                                                              Servicio Regional de Salud Norcentral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</si>
</sst>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" fillId="0" borderId="0"/>
    <xf numFmtId="0" fontId="19" fillId="0" borderId="0"/>
    <xf numFmtId="0" fontId="19" fillId="0" borderId="0"/>
    <xf numFmtId="0" fontId="6" fillId="0" borderId="0"/>
    <xf numFmtId="43" fontId="19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2" fillId="0" borderId="0" applyFont="0" applyFill="0" applyBorder="0" applyAlignment="0" applyProtection="0"/>
  </cellStyleXfs>
  <cellXfs count="87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3" fontId="0" fillId="0" borderId="0" xfId="0" applyNumberFormat="1"/>
    <xf numFmtId="165" fontId="0" fillId="0" borderId="0" xfId="1" applyFont="1"/>
    <xf numFmtId="4" fontId="2" fillId="4" borderId="7" xfId="0" applyNumberFormat="1" applyFont="1" applyFill="1" applyBorder="1" applyAlignment="1">
      <alignment horizontal="center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1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1" fillId="6" borderId="10" xfId="1" applyFont="1" applyFill="1" applyBorder="1" applyAlignment="1">
      <alignment vertical="top" wrapText="1" readingOrder="1"/>
    </xf>
    <xf numFmtId="165" fontId="21" fillId="6" borderId="12" xfId="1" applyFont="1" applyFill="1" applyBorder="1" applyAlignment="1">
      <alignment vertical="top" wrapText="1" readingOrder="1"/>
    </xf>
    <xf numFmtId="0" fontId="21" fillId="7" borderId="10" xfId="0" applyFont="1" applyFill="1" applyBorder="1" applyAlignment="1">
      <alignment horizontal="center" vertical="top" wrapText="1" readingOrder="1"/>
    </xf>
    <xf numFmtId="165" fontId="21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1" fillId="7" borderId="10" xfId="1" applyFont="1" applyFill="1" applyBorder="1" applyAlignment="1">
      <alignment vertical="top" wrapText="1" readingOrder="1"/>
    </xf>
    <xf numFmtId="165" fontId="7" fillId="0" borderId="0" xfId="1" applyFont="1" applyAlignment="1">
      <alignment vertical="top" wrapText="1" readingOrder="1"/>
    </xf>
    <xf numFmtId="165" fontId="2" fillId="4" borderId="3" xfId="1" applyFont="1" applyFill="1" applyBorder="1" applyAlignment="1">
      <alignment horizontal="center"/>
    </xf>
    <xf numFmtId="165" fontId="3" fillId="0" borderId="0" xfId="1" applyFont="1"/>
    <xf numFmtId="165" fontId="3" fillId="0" borderId="12" xfId="1" applyFont="1" applyBorder="1"/>
    <xf numFmtId="165" fontId="9" fillId="0" borderId="0" xfId="1" applyFont="1" applyAlignment="1">
      <alignment horizontal="right"/>
    </xf>
    <xf numFmtId="165" fontId="13" fillId="0" borderId="0" xfId="1" applyFont="1" applyAlignment="1">
      <alignment horizontal="right"/>
    </xf>
    <xf numFmtId="165" fontId="2" fillId="2" borderId="2" xfId="1" applyFont="1" applyFill="1" applyBorder="1"/>
    <xf numFmtId="165" fontId="2" fillId="2" borderId="0" xfId="1" applyFont="1" applyFill="1"/>
    <xf numFmtId="165" fontId="14" fillId="0" borderId="0" xfId="1" applyFont="1"/>
    <xf numFmtId="3" fontId="17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165" fontId="21" fillId="7" borderId="10" xfId="1" applyFont="1" applyFill="1" applyBorder="1" applyAlignment="1">
      <alignment horizontal="center" vertical="top" wrapText="1" readingOrder="1"/>
    </xf>
    <xf numFmtId="165" fontId="3" fillId="0" borderId="13" xfId="1" applyFont="1" applyBorder="1"/>
    <xf numFmtId="165" fontId="8" fillId="0" borderId="0" xfId="1" applyFont="1"/>
    <xf numFmtId="165" fontId="2" fillId="2" borderId="0" xfId="0" applyNumberFormat="1" applyFont="1" applyFill="1"/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323492</xdr:colOff>
      <xdr:row>3</xdr:row>
      <xdr:rowOff>233631</xdr:rowOff>
    </xdr:from>
    <xdr:to>
      <xdr:col>1</xdr:col>
      <xdr:colOff>2542996</xdr:colOff>
      <xdr:row>7</xdr:row>
      <xdr:rowOff>29414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8B65B5-0282-DB22-DBB9-403143E76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492" y="691909"/>
          <a:ext cx="2219504" cy="658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2</xdr:row>
      <xdr:rowOff>287548</xdr:rowOff>
    </xdr:from>
    <xdr:to>
      <xdr:col>0</xdr:col>
      <xdr:colOff>2542917</xdr:colOff>
      <xdr:row>5</xdr:row>
      <xdr:rowOff>119275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019F-42E9-8687-7A7A-D91F5566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788" y="386392"/>
          <a:ext cx="2408129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dimension ref="B1:T99"/>
  <sheetViews>
    <sheetView tabSelected="1" topLeftCell="F1" zoomScale="106" zoomScaleNormal="106" workbookViewId="0">
      <selection activeCell="P12" sqref="P12"/>
    </sheetView>
  </sheetViews>
  <sheetFormatPr baseColWidth="10" defaultColWidth="11.42578125" defaultRowHeight="15" x14ac:dyDescent="0.25"/>
  <cols>
    <col min="1" max="1" width="0" hidden="1" customWidth="1"/>
    <col min="2" max="2" width="46.85546875" customWidth="1"/>
    <col min="3" max="3" width="23" customWidth="1"/>
    <col min="4" max="4" width="24.28515625" customWidth="1"/>
    <col min="5" max="5" width="21.28515625" style="5" customWidth="1"/>
    <col min="6" max="6" width="22.28515625" customWidth="1"/>
    <col min="7" max="7" width="21.85546875" customWidth="1"/>
    <col min="8" max="8" width="20.140625" customWidth="1"/>
    <col min="9" max="9" width="22.7109375" customWidth="1"/>
    <col min="10" max="10" width="21.85546875" customWidth="1"/>
    <col min="11" max="11" width="22.28515625" customWidth="1"/>
    <col min="12" max="12" width="22.7109375" customWidth="1"/>
    <col min="13" max="13" width="22.28515625" customWidth="1"/>
    <col min="14" max="14" width="21.85546875" style="31" customWidth="1"/>
    <col min="15" max="15" width="22.7109375" customWidth="1"/>
    <col min="16" max="16" width="16.140625" style="5" bestFit="1" customWidth="1"/>
    <col min="17" max="17" width="26.42578125" style="60" customWidth="1"/>
    <col min="20" max="20" width="16.7109375" bestFit="1" customWidth="1"/>
  </cols>
  <sheetData>
    <row r="1" spans="2:17" ht="7.5" customHeight="1" x14ac:dyDescent="0.25">
      <c r="B1" cm="1">
        <f t="array" aca="1" ref="B1" ca="1">B1:Q15</f>
        <v>0</v>
      </c>
    </row>
    <row r="2" spans="2:17" hidden="1" x14ac:dyDescent="0.25"/>
    <row r="3" spans="2:17" ht="28.5" customHeight="1" x14ac:dyDescent="0.25">
      <c r="B3" s="77" t="s">
        <v>0</v>
      </c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</row>
    <row r="4" spans="2:17" ht="21" customHeight="1" x14ac:dyDescent="0.25">
      <c r="B4" s="79" t="s">
        <v>1</v>
      </c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</row>
    <row r="5" spans="2:17" ht="15.75" x14ac:dyDescent="0.25">
      <c r="B5" s="84" t="s">
        <v>107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spans="2:17" ht="15.75" customHeight="1" x14ac:dyDescent="0.25">
      <c r="B6" s="86" t="s">
        <v>2</v>
      </c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</row>
    <row r="7" spans="2:17" ht="15.75" customHeight="1" thickBot="1" x14ac:dyDescent="0.3">
      <c r="B7" s="73" t="s">
        <v>3</v>
      </c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</row>
    <row r="8" spans="2:17" ht="32.25" thickBot="1" x14ac:dyDescent="0.3">
      <c r="B8" s="44"/>
      <c r="C8" s="44"/>
      <c r="D8" s="53" t="s">
        <v>4</v>
      </c>
      <c r="E8" s="44"/>
      <c r="F8" s="44"/>
      <c r="G8" s="44"/>
      <c r="H8" s="44"/>
      <c r="I8" s="44"/>
      <c r="J8" s="44"/>
      <c r="K8" s="44"/>
      <c r="L8" s="44"/>
      <c r="M8" s="44"/>
      <c r="N8" s="58"/>
      <c r="O8" s="44"/>
      <c r="P8" s="44"/>
      <c r="Q8" s="69" t="s">
        <v>5</v>
      </c>
    </row>
    <row r="9" spans="2:17" ht="15.75" customHeight="1" thickBot="1" x14ac:dyDescent="0.3">
      <c r="B9" s="44" t="s">
        <v>6</v>
      </c>
      <c r="C9" s="46" t="s">
        <v>7</v>
      </c>
      <c r="D9" s="57">
        <f t="shared" ref="D9:I9" si="0">+D10+D11</f>
        <v>175421909.12</v>
      </c>
      <c r="E9" s="51">
        <f t="shared" si="0"/>
        <v>12531104.16</v>
      </c>
      <c r="F9" s="51">
        <f t="shared" si="0"/>
        <v>12444822.16</v>
      </c>
      <c r="G9" s="51">
        <f t="shared" si="0"/>
        <v>12660015.16</v>
      </c>
      <c r="H9" s="52">
        <f t="shared" si="0"/>
        <v>8311037.1799999997</v>
      </c>
      <c r="I9" s="52">
        <f t="shared" si="0"/>
        <v>18803458.030000001</v>
      </c>
      <c r="J9" s="52">
        <f t="shared" ref="J9:O9" si="1">+J10+J11</f>
        <v>15415871.27</v>
      </c>
      <c r="K9" s="52">
        <f t="shared" si="1"/>
        <v>16132397.5</v>
      </c>
      <c r="L9" s="52">
        <f t="shared" si="1"/>
        <v>16534934.09</v>
      </c>
      <c r="M9" s="52">
        <f t="shared" si="1"/>
        <v>16217548.690000001</v>
      </c>
      <c r="N9" s="52">
        <f t="shared" si="1"/>
        <v>16594841.120000001</v>
      </c>
      <c r="O9" s="52">
        <f t="shared" si="1"/>
        <v>15774479.199999999</v>
      </c>
      <c r="P9" s="52">
        <f>+P10+P11</f>
        <v>36919939.82</v>
      </c>
      <c r="Q9" s="54">
        <f>SUM(E9:P9)</f>
        <v>198340448.38</v>
      </c>
    </row>
    <row r="10" spans="2:17" ht="15.75" customHeight="1" x14ac:dyDescent="0.25">
      <c r="B10" s="44"/>
      <c r="C10" s="48" t="s">
        <v>8</v>
      </c>
      <c r="D10" s="55">
        <v>146061909.12</v>
      </c>
      <c r="E10" s="49">
        <v>12531104.16</v>
      </c>
      <c r="F10" s="49">
        <v>12444822.16</v>
      </c>
      <c r="G10" s="49">
        <f>11114600.76+1528189.4+17225</f>
        <v>12660015.16</v>
      </c>
      <c r="H10" s="49">
        <f>2420502.6+17225</f>
        <v>2437727.6</v>
      </c>
      <c r="I10" s="49">
        <v>12936146.76</v>
      </c>
      <c r="J10" s="49">
        <f>17225+1407911.2+11114600.76+76430+17225+60355</f>
        <v>12693746.959999999</v>
      </c>
      <c r="K10" s="49">
        <f>11114600.76+2069487.5+17225</f>
        <v>13201313.26</v>
      </c>
      <c r="L10" s="49">
        <f>11114600.76+1856363.1+301460+33100+72490+17225</f>
        <v>13395238.859999999</v>
      </c>
      <c r="M10" s="49">
        <f>11114600.76+1701341.05+70449+73300+40900+59700+85010+68680+60550+17225</f>
        <v>13291755.810000001</v>
      </c>
      <c r="N10" s="49">
        <f>13641129.16+17225</f>
        <v>13658354.16</v>
      </c>
      <c r="O10" s="49">
        <f>11114600.76+1575978.6+60000+46100+43026+59850+64150+33817+32100+17225</f>
        <v>13046847.359999999</v>
      </c>
      <c r="P10" s="49">
        <f>33343802.28+3092733.5+256928.08+17225</f>
        <v>36710688.859999999</v>
      </c>
      <c r="Q10" s="55">
        <f>SUM(E10:P10)</f>
        <v>169007761.11000001</v>
      </c>
    </row>
    <row r="11" spans="2:17" ht="15.75" customHeight="1" x14ac:dyDescent="0.25">
      <c r="B11" s="44"/>
      <c r="C11" s="47" t="s">
        <v>9</v>
      </c>
      <c r="D11" s="56">
        <v>29360000</v>
      </c>
      <c r="E11" s="50">
        <v>0</v>
      </c>
      <c r="F11" s="50">
        <v>0</v>
      </c>
      <c r="G11" s="50">
        <v>0</v>
      </c>
      <c r="H11" s="50">
        <v>5873309.5800000001</v>
      </c>
      <c r="I11" s="50">
        <v>5867311.2699999996</v>
      </c>
      <c r="J11" s="50">
        <v>2722124.31</v>
      </c>
      <c r="K11" s="50">
        <v>2931084.24</v>
      </c>
      <c r="L11" s="50">
        <f>209691.09+208184.33+2721819.81</f>
        <v>3139695.23</v>
      </c>
      <c r="M11" s="50">
        <f>205539.84+2720253.04</f>
        <v>2925792.88</v>
      </c>
      <c r="N11" s="50">
        <v>2936486.96</v>
      </c>
      <c r="O11" s="50">
        <v>2727631.84</v>
      </c>
      <c r="P11" s="50">
        <v>209250.96</v>
      </c>
      <c r="Q11" s="56">
        <f>SUM(E11:P11)</f>
        <v>29332687.27</v>
      </c>
    </row>
    <row r="13" spans="2:17" x14ac:dyDescent="0.25">
      <c r="B13" s="81" t="s">
        <v>10</v>
      </c>
      <c r="C13" s="82" t="s">
        <v>11</v>
      </c>
      <c r="D13" s="82" t="s">
        <v>12</v>
      </c>
      <c r="E13" s="74" t="s">
        <v>13</v>
      </c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6"/>
    </row>
    <row r="14" spans="2:17" x14ac:dyDescent="0.25">
      <c r="B14" s="81"/>
      <c r="C14" s="83"/>
      <c r="D14" s="83"/>
      <c r="E14" s="43" t="s">
        <v>14</v>
      </c>
      <c r="F14" s="1" t="s">
        <v>15</v>
      </c>
      <c r="G14" s="1" t="s">
        <v>16</v>
      </c>
      <c r="H14" s="1" t="s">
        <v>17</v>
      </c>
      <c r="I14" s="2" t="s">
        <v>18</v>
      </c>
      <c r="J14" s="1" t="s">
        <v>19</v>
      </c>
      <c r="K14" s="2" t="s">
        <v>20</v>
      </c>
      <c r="L14" s="1" t="s">
        <v>21</v>
      </c>
      <c r="M14" s="1" t="s">
        <v>22</v>
      </c>
      <c r="N14" s="59" t="s">
        <v>23</v>
      </c>
      <c r="O14" s="1" t="s">
        <v>24</v>
      </c>
      <c r="P14" s="32" t="s">
        <v>25</v>
      </c>
      <c r="Q14" s="59" t="s">
        <v>26</v>
      </c>
    </row>
    <row r="15" spans="2:17" ht="15.75" thickBot="1" x14ac:dyDescent="0.3">
      <c r="B15" s="14" t="s">
        <v>27</v>
      </c>
      <c r="C15" s="3"/>
      <c r="D15" s="3"/>
      <c r="E15" s="11"/>
      <c r="F15" s="28"/>
      <c r="G15" s="28"/>
      <c r="H15" s="28"/>
      <c r="I15" s="28"/>
      <c r="J15" s="28"/>
      <c r="K15" s="28"/>
      <c r="L15" s="28"/>
      <c r="M15" s="28"/>
      <c r="N15" s="60"/>
      <c r="O15" s="28"/>
      <c r="P15" s="11"/>
    </row>
    <row r="16" spans="2:17" ht="15.75" thickBot="1" x14ac:dyDescent="0.3">
      <c r="B16" s="15" t="s">
        <v>28</v>
      </c>
      <c r="C16" s="9">
        <f>+C17+C18+C19+C20+C21</f>
        <v>32166067.259999998</v>
      </c>
      <c r="D16" s="9">
        <f>+D17+D18+D19+D20+D21</f>
        <v>0</v>
      </c>
      <c r="E16" s="27">
        <f>+E17+E18+E20+E19+E21</f>
        <v>2105831.8119999999</v>
      </c>
      <c r="F16" s="26">
        <f>+F17+F18+F20+F19+F21</f>
        <v>2106372.5</v>
      </c>
      <c r="G16" s="26">
        <f>+G17+G18+G20+G19+G21</f>
        <v>2109450.5</v>
      </c>
      <c r="H16" s="26">
        <f>+H17+H18+H20+H19+H21</f>
        <v>9382268.290000001</v>
      </c>
      <c r="I16" s="26">
        <f>+I17+I18+I20+I19+I21</f>
        <v>2097972.5</v>
      </c>
      <c r="J16" s="26">
        <f t="shared" ref="J16:P16" si="2">+J17+J18+J20+J19+J21</f>
        <v>1101283.42</v>
      </c>
      <c r="K16" s="26">
        <f t="shared" si="2"/>
        <v>1709617.4700000002</v>
      </c>
      <c r="L16" s="26">
        <f>+L17+L18+L20+L19+L21</f>
        <v>1378192.4200000002</v>
      </c>
      <c r="M16" s="26">
        <f>+M17+M18+M20+M19+M21</f>
        <v>8892650</v>
      </c>
      <c r="N16" s="61">
        <f t="shared" si="2"/>
        <v>1407561.1700000002</v>
      </c>
      <c r="O16" s="26">
        <f>+O17+O18+O20+O19+O21</f>
        <v>1378192.4200000002</v>
      </c>
      <c r="P16" s="26">
        <f t="shared" si="2"/>
        <v>2881568.0999999996</v>
      </c>
      <c r="Q16" s="70">
        <f>+E16+F16+G16+H16+I16+J16+K16+L16+M16+N16+O16+P16</f>
        <v>36550960.602000006</v>
      </c>
    </row>
    <row r="17" spans="2:17" x14ac:dyDescent="0.25">
      <c r="B17" s="16" t="s">
        <v>29</v>
      </c>
      <c r="C17" s="36">
        <v>9802574.5</v>
      </c>
      <c r="D17" s="5">
        <v>0</v>
      </c>
      <c r="E17" s="5">
        <v>929500.03000000014</v>
      </c>
      <c r="F17" s="5">
        <v>929500.03</v>
      </c>
      <c r="G17" s="5">
        <v>929500.03</v>
      </c>
      <c r="H17" s="5">
        <v>929500.03</v>
      </c>
      <c r="I17" s="5">
        <v>929500.03</v>
      </c>
      <c r="J17" s="5">
        <v>929500.03</v>
      </c>
      <c r="K17" s="13">
        <v>909500.03</v>
      </c>
      <c r="L17" s="13">
        <v>909500.03</v>
      </c>
      <c r="M17" s="13">
        <v>909500.03</v>
      </c>
      <c r="N17" s="31">
        <v>1051384.3700000001</v>
      </c>
      <c r="O17" s="24">
        <v>1051384.3700000001</v>
      </c>
      <c r="P17" s="67">
        <v>2554760.0499999998</v>
      </c>
      <c r="Q17" s="60">
        <f>+E17+F17+G17+H17+I17+J17+K17+L17+M17+N17+O17+P17</f>
        <v>12963029.060000002</v>
      </c>
    </row>
    <row r="18" spans="2:17" x14ac:dyDescent="0.25">
      <c r="B18" s="16" t="s">
        <v>30</v>
      </c>
      <c r="C18" s="36">
        <v>21248243.969999999</v>
      </c>
      <c r="D18" s="5">
        <v>0</v>
      </c>
      <c r="E18" s="5">
        <v>1010447.422</v>
      </c>
      <c r="F18" s="5">
        <v>1010447.42</v>
      </c>
      <c r="G18" s="5">
        <v>1010447.42</v>
      </c>
      <c r="H18" s="5">
        <v>8286343.21</v>
      </c>
      <c r="I18" s="5">
        <v>1002047.42</v>
      </c>
      <c r="J18" s="5">
        <v>171783.39</v>
      </c>
      <c r="K18" s="13">
        <v>471884.34</v>
      </c>
      <c r="L18" s="13">
        <v>306884.34000000003</v>
      </c>
      <c r="M18" s="13">
        <v>7821341.9199999999</v>
      </c>
      <c r="N18" s="31">
        <v>194368.75</v>
      </c>
      <c r="O18" s="24">
        <v>165000</v>
      </c>
      <c r="P18" s="67">
        <v>165000</v>
      </c>
      <c r="Q18" s="60">
        <f t="shared" ref="Q18:Q80" si="3">+E18+F18+G18+H18+I18+J18+K18+L18+M18+N18+O18+P18</f>
        <v>21615995.631999999</v>
      </c>
    </row>
    <row r="19" spans="2:17" x14ac:dyDescent="0.25">
      <c r="B19" s="16" t="s">
        <v>31</v>
      </c>
      <c r="C19" s="4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13">
        <v>0</v>
      </c>
      <c r="L19" s="13">
        <v>0</v>
      </c>
      <c r="M19" s="13">
        <v>0</v>
      </c>
      <c r="N19" s="31">
        <v>0</v>
      </c>
      <c r="O19" s="13">
        <v>0</v>
      </c>
      <c r="P19" s="68">
        <v>0</v>
      </c>
      <c r="Q19" s="60">
        <f t="shared" si="3"/>
        <v>0</v>
      </c>
    </row>
    <row r="20" spans="2:17" x14ac:dyDescent="0.25">
      <c r="B20" s="16" t="s">
        <v>32</v>
      </c>
      <c r="C20" s="4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13">
        <v>0</v>
      </c>
      <c r="L20" s="13">
        <v>0</v>
      </c>
      <c r="M20" s="13">
        <v>0</v>
      </c>
      <c r="N20" s="31">
        <v>0</v>
      </c>
      <c r="O20" s="13">
        <v>0</v>
      </c>
      <c r="P20" s="68">
        <v>0</v>
      </c>
      <c r="Q20" s="60">
        <f t="shared" si="3"/>
        <v>0</v>
      </c>
    </row>
    <row r="21" spans="2:17" ht="15.75" thickBot="1" x14ac:dyDescent="0.3">
      <c r="B21" s="16" t="s">
        <v>33</v>
      </c>
      <c r="C21" s="36">
        <v>1115248.79</v>
      </c>
      <c r="D21" s="5">
        <v>0</v>
      </c>
      <c r="E21" s="5">
        <v>165884.36000000002</v>
      </c>
      <c r="F21" s="5">
        <v>166425.04999999999</v>
      </c>
      <c r="G21" s="5">
        <v>169503.05</v>
      </c>
      <c r="H21" s="5">
        <v>166425.04999999999</v>
      </c>
      <c r="I21" s="5">
        <v>166425.04999999999</v>
      </c>
      <c r="J21" s="5">
        <v>0</v>
      </c>
      <c r="K21" s="13">
        <v>328233.09999999998</v>
      </c>
      <c r="L21" s="13">
        <v>161808.04999999999</v>
      </c>
      <c r="M21" s="13">
        <v>161808.04999999999</v>
      </c>
      <c r="N21" s="31">
        <v>161808.04999999999</v>
      </c>
      <c r="O21" s="24">
        <v>161808.04999999999</v>
      </c>
      <c r="P21" s="67">
        <v>161808.04999999999</v>
      </c>
      <c r="Q21" s="60">
        <f t="shared" si="3"/>
        <v>1971935.9100000004</v>
      </c>
    </row>
    <row r="22" spans="2:17" ht="15.75" thickBot="1" x14ac:dyDescent="0.3">
      <c r="B22" s="15" t="s">
        <v>34</v>
      </c>
      <c r="C22" s="9">
        <f>+C23+C24+C25+C26+C27+C28+C29+C30+C31</f>
        <v>70535059.289999992</v>
      </c>
      <c r="D22" s="9">
        <f>+D23+D24+D25+D26+D27+D28+D29+D30+D31</f>
        <v>0</v>
      </c>
      <c r="E22" s="27">
        <f t="shared" ref="E22:P22" si="4">+E23+E24+E25+E26+E27+E28+E29+E30+E31</f>
        <v>2890537.3700000006</v>
      </c>
      <c r="F22" s="26">
        <f>+F23+F24+F25+F26+F27+F28+F29+F30+F31</f>
        <v>1886052.9500000002</v>
      </c>
      <c r="G22" s="26">
        <f t="shared" si="4"/>
        <v>1995005.01</v>
      </c>
      <c r="H22" s="26">
        <f t="shared" si="4"/>
        <v>4082700.3000000003</v>
      </c>
      <c r="I22" s="26">
        <f t="shared" si="4"/>
        <v>1800294.7500000002</v>
      </c>
      <c r="J22" s="26">
        <f t="shared" si="4"/>
        <v>1792317.86</v>
      </c>
      <c r="K22" s="26">
        <f>+K23+K24+K25+K26+K27+K28+K29+K30+K31</f>
        <v>1534360.39</v>
      </c>
      <c r="L22" s="26">
        <f>+L23+L24+L25+L26+L27+L28+L29+L30+L31</f>
        <v>3081589.07</v>
      </c>
      <c r="M22" s="26">
        <f>+M23+M24+M25+M26+M27+M28+M29+M30+M31</f>
        <v>2893562.44</v>
      </c>
      <c r="N22" s="61">
        <f t="shared" si="4"/>
        <v>3014489.78</v>
      </c>
      <c r="O22" s="26">
        <f>+O23+O24+O25+O26+O27+O28+O29+O30+O31</f>
        <v>4819491.4799999995</v>
      </c>
      <c r="P22" s="26">
        <f t="shared" si="4"/>
        <v>7844814.1200000001</v>
      </c>
      <c r="Q22" s="70">
        <f>+E22+F22+G22+H22+I22+J22+K22+L22+M22+N22+O22+P22</f>
        <v>37635215.520000003</v>
      </c>
    </row>
    <row r="23" spans="2:17" x14ac:dyDescent="0.25">
      <c r="B23" s="16" t="s">
        <v>35</v>
      </c>
      <c r="C23" s="36">
        <v>11352803.119999999</v>
      </c>
      <c r="D23" s="5">
        <v>0</v>
      </c>
      <c r="E23" s="5">
        <v>670468.84000000008</v>
      </c>
      <c r="F23" s="5">
        <v>651716.04</v>
      </c>
      <c r="G23" s="5">
        <v>659340.41</v>
      </c>
      <c r="H23" s="5">
        <v>648098.88</v>
      </c>
      <c r="I23" s="5">
        <v>654626.25</v>
      </c>
      <c r="J23" s="5">
        <v>667862.26</v>
      </c>
      <c r="K23" s="13">
        <v>676251.16</v>
      </c>
      <c r="L23" s="13">
        <v>644237.62</v>
      </c>
      <c r="M23" s="13">
        <v>689005.05</v>
      </c>
      <c r="N23" s="62">
        <v>562380.65</v>
      </c>
      <c r="O23" s="24">
        <v>836716.74</v>
      </c>
      <c r="P23" s="67">
        <v>371905.54</v>
      </c>
      <c r="Q23" s="60">
        <f t="shared" si="3"/>
        <v>7732609.4400000004</v>
      </c>
    </row>
    <row r="24" spans="2:17" x14ac:dyDescent="0.25">
      <c r="B24" s="16" t="s">
        <v>36</v>
      </c>
      <c r="C24" s="4">
        <v>6164065.3700000001</v>
      </c>
      <c r="D24" s="5">
        <v>0</v>
      </c>
      <c r="E24" s="5">
        <v>772345.4</v>
      </c>
      <c r="F24" s="5">
        <v>0</v>
      </c>
      <c r="G24" s="5">
        <v>1180</v>
      </c>
      <c r="H24" s="5">
        <v>0</v>
      </c>
      <c r="I24" s="5">
        <v>0</v>
      </c>
      <c r="J24" s="5">
        <v>0</v>
      </c>
      <c r="K24" s="13">
        <v>1327.78</v>
      </c>
      <c r="L24" s="13">
        <v>0</v>
      </c>
      <c r="M24" s="13">
        <v>0</v>
      </c>
      <c r="N24" s="62">
        <v>0</v>
      </c>
      <c r="O24" s="24">
        <v>0</v>
      </c>
      <c r="P24" s="67">
        <v>0</v>
      </c>
      <c r="Q24" s="60">
        <f t="shared" si="3"/>
        <v>774853.18</v>
      </c>
    </row>
    <row r="25" spans="2:17" x14ac:dyDescent="0.25">
      <c r="B25" s="16" t="s">
        <v>37</v>
      </c>
      <c r="C25" s="4">
        <v>4399515</v>
      </c>
      <c r="D25" s="5">
        <v>0</v>
      </c>
      <c r="E25" s="5">
        <v>0</v>
      </c>
      <c r="F25" s="5">
        <v>0</v>
      </c>
      <c r="G25" s="5">
        <v>748885.39</v>
      </c>
      <c r="H25" s="5">
        <v>814500</v>
      </c>
      <c r="I25" s="5">
        <v>366900</v>
      </c>
      <c r="J25" s="5">
        <v>710550</v>
      </c>
      <c r="K25" s="13">
        <v>0</v>
      </c>
      <c r="L25" s="13">
        <v>756200</v>
      </c>
      <c r="M25" s="13">
        <v>475300</v>
      </c>
      <c r="N25" s="62">
        <v>470550</v>
      </c>
      <c r="O25" s="24">
        <v>505407.5</v>
      </c>
      <c r="P25" s="67">
        <v>0</v>
      </c>
      <c r="Q25" s="60">
        <f t="shared" si="3"/>
        <v>4848292.8900000006</v>
      </c>
    </row>
    <row r="26" spans="2:17" x14ac:dyDescent="0.25">
      <c r="B26" s="16" t="s">
        <v>38</v>
      </c>
      <c r="C26" s="4">
        <v>121770</v>
      </c>
      <c r="D26" s="5">
        <v>0</v>
      </c>
      <c r="E26" s="5">
        <v>0</v>
      </c>
      <c r="F26" s="5">
        <v>6120</v>
      </c>
      <c r="G26" s="5">
        <v>1850</v>
      </c>
      <c r="H26" s="5">
        <v>3500</v>
      </c>
      <c r="I26" s="5">
        <v>9500</v>
      </c>
      <c r="J26" s="5">
        <v>5400</v>
      </c>
      <c r="K26" s="13">
        <v>8450</v>
      </c>
      <c r="L26" s="13">
        <v>9000</v>
      </c>
      <c r="M26" s="13">
        <v>11850</v>
      </c>
      <c r="N26" s="62">
        <v>24450</v>
      </c>
      <c r="O26" s="24">
        <v>3250</v>
      </c>
      <c r="P26" s="67">
        <v>0</v>
      </c>
      <c r="Q26" s="60">
        <f t="shared" si="3"/>
        <v>83370</v>
      </c>
    </row>
    <row r="27" spans="2:17" x14ac:dyDescent="0.25">
      <c r="B27" s="16" t="s">
        <v>39</v>
      </c>
      <c r="C27" s="4">
        <v>11836784.5</v>
      </c>
      <c r="D27" s="5">
        <v>0</v>
      </c>
      <c r="E27" s="5">
        <v>748885.39</v>
      </c>
      <c r="F27" s="5">
        <v>808185.39</v>
      </c>
      <c r="G27" s="5">
        <v>23500</v>
      </c>
      <c r="H27" s="5">
        <v>755435.39</v>
      </c>
      <c r="I27" s="5">
        <v>748885.39</v>
      </c>
      <c r="J27" s="5">
        <v>0</v>
      </c>
      <c r="K27" s="13">
        <v>603749.43999999994</v>
      </c>
      <c r="L27" s="13">
        <v>1249226.73</v>
      </c>
      <c r="M27" s="13">
        <v>669950.67000000004</v>
      </c>
      <c r="N27" s="62">
        <v>1116950.67</v>
      </c>
      <c r="O27" s="24">
        <v>1216574.97</v>
      </c>
      <c r="P27" s="67">
        <v>919097.56</v>
      </c>
      <c r="Q27" s="60">
        <f t="shared" si="3"/>
        <v>8860441.5999999996</v>
      </c>
    </row>
    <row r="28" spans="2:17" x14ac:dyDescent="0.25">
      <c r="B28" s="16" t="s">
        <v>40</v>
      </c>
      <c r="C28" s="4">
        <v>656817.16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13">
        <v>0</v>
      </c>
      <c r="L28" s="13">
        <v>384881.24</v>
      </c>
      <c r="M28" s="13">
        <v>0</v>
      </c>
      <c r="N28" s="62">
        <v>0</v>
      </c>
      <c r="O28" s="24">
        <v>0</v>
      </c>
      <c r="P28" s="67">
        <v>0</v>
      </c>
      <c r="Q28" s="60">
        <f t="shared" si="3"/>
        <v>384881.24</v>
      </c>
    </row>
    <row r="29" spans="2:17" ht="25.5" x14ac:dyDescent="0.25">
      <c r="B29" s="16" t="s">
        <v>41</v>
      </c>
      <c r="C29" s="4">
        <v>33245208.809999999</v>
      </c>
      <c r="D29" s="5">
        <v>0</v>
      </c>
      <c r="E29" s="5">
        <v>106350</v>
      </c>
      <c r="F29" s="5">
        <v>49810</v>
      </c>
      <c r="G29" s="5">
        <v>346949.24</v>
      </c>
      <c r="H29" s="5">
        <v>1718097.01</v>
      </c>
      <c r="I29" s="5">
        <v>8900</v>
      </c>
      <c r="J29" s="5">
        <v>10651.8</v>
      </c>
      <c r="K29" s="13">
        <v>98160</v>
      </c>
      <c r="L29" s="13">
        <v>23982.9</v>
      </c>
      <c r="M29" s="13">
        <v>793109.92</v>
      </c>
      <c r="N29" s="62">
        <v>209246.18</v>
      </c>
      <c r="O29" s="24">
        <v>2101465.9</v>
      </c>
      <c r="P29" s="67">
        <v>5715241.7000000002</v>
      </c>
      <c r="Q29" s="60">
        <f t="shared" si="3"/>
        <v>11181964.649999999</v>
      </c>
    </row>
    <row r="30" spans="2:17" ht="25.5" x14ac:dyDescent="0.25">
      <c r="B30" s="16" t="s">
        <v>42</v>
      </c>
      <c r="C30" s="4">
        <v>2758095.33</v>
      </c>
      <c r="D30" s="5">
        <v>0</v>
      </c>
      <c r="E30" s="5">
        <v>11910.74</v>
      </c>
      <c r="F30" s="5">
        <v>370221.52</v>
      </c>
      <c r="G30" s="5">
        <v>87174.97</v>
      </c>
      <c r="H30" s="5">
        <v>143069.01999999999</v>
      </c>
      <c r="I30" s="5">
        <v>11483.11</v>
      </c>
      <c r="J30" s="13">
        <v>397853.8</v>
      </c>
      <c r="K30" s="13">
        <v>12720.93</v>
      </c>
      <c r="L30" s="13">
        <v>14060.58</v>
      </c>
      <c r="M30" s="13">
        <v>254346.8</v>
      </c>
      <c r="N30" s="62">
        <v>238845.48</v>
      </c>
      <c r="O30" s="24">
        <v>12942.37</v>
      </c>
      <c r="P30" s="67">
        <f>445767.64+325.5</f>
        <v>446093.14</v>
      </c>
      <c r="Q30" s="60">
        <f t="shared" si="3"/>
        <v>2000722.46</v>
      </c>
    </row>
    <row r="31" spans="2:17" ht="15.75" thickBot="1" x14ac:dyDescent="0.3">
      <c r="B31" s="41" t="s">
        <v>43</v>
      </c>
      <c r="C31" s="42">
        <v>0</v>
      </c>
      <c r="D31" s="5">
        <v>0</v>
      </c>
      <c r="E31" s="5">
        <v>580577</v>
      </c>
      <c r="F31" s="5">
        <v>0</v>
      </c>
      <c r="G31" s="5">
        <v>126125</v>
      </c>
      <c r="H31" s="5">
        <v>0</v>
      </c>
      <c r="I31" s="5">
        <v>0</v>
      </c>
      <c r="J31" s="5">
        <v>0</v>
      </c>
      <c r="K31" s="13">
        <v>133701.07999999999</v>
      </c>
      <c r="L31" s="13">
        <v>0</v>
      </c>
      <c r="M31" s="13">
        <v>0</v>
      </c>
      <c r="N31" s="62">
        <v>392066.8</v>
      </c>
      <c r="O31" s="24">
        <v>143134</v>
      </c>
      <c r="P31" s="67">
        <v>392476.18</v>
      </c>
      <c r="Q31" s="60">
        <f t="shared" si="3"/>
        <v>1768080.0599999998</v>
      </c>
    </row>
    <row r="32" spans="2:17" ht="15.75" thickBot="1" x14ac:dyDescent="0.3">
      <c r="B32" s="15" t="s">
        <v>44</v>
      </c>
      <c r="C32" s="9">
        <f>+C33+C34+C35+C36+C37+C38+C39+C40+C41</f>
        <v>53140693.369999997</v>
      </c>
      <c r="D32" s="9">
        <f>+D33+D34+D35+D36+D37+D38+D39+D40+D41</f>
        <v>0</v>
      </c>
      <c r="E32" s="27">
        <f t="shared" ref="E32:P32" si="5">+E33+E34+E35+E36+E37+E38+E39+E40+E41</f>
        <v>2623435.96</v>
      </c>
      <c r="F32" s="26">
        <f>+F33+F34+F35+F36+F37+F38+F39+F40+F41</f>
        <v>397901.81000000006</v>
      </c>
      <c r="G32" s="26">
        <f t="shared" si="5"/>
        <v>294273.2</v>
      </c>
      <c r="H32" s="26">
        <f t="shared" si="5"/>
        <v>4667571.01</v>
      </c>
      <c r="I32" s="26">
        <f t="shared" si="5"/>
        <v>2594029.36</v>
      </c>
      <c r="J32" s="26">
        <f t="shared" si="5"/>
        <v>5918832.3799999999</v>
      </c>
      <c r="K32" s="26">
        <f t="shared" si="5"/>
        <v>4495625.4000000004</v>
      </c>
      <c r="L32" s="26">
        <f>+L33+L34+L35+L36+L37+L38+L39+L40+L41</f>
        <v>4198537.67</v>
      </c>
      <c r="M32" s="26">
        <f>+M33+M34+M35+M36+M37+M38+M39+M40+M41</f>
        <v>4212797.59</v>
      </c>
      <c r="N32" s="61">
        <f t="shared" si="5"/>
        <v>3471637.9099999997</v>
      </c>
      <c r="O32" s="26">
        <f>+O33+O34+O35+O36+O37+O38+O39+O40+O41</f>
        <v>2500984.41</v>
      </c>
      <c r="P32" s="26">
        <f t="shared" si="5"/>
        <v>11887561.370000001</v>
      </c>
      <c r="Q32" s="70">
        <f t="shared" si="3"/>
        <v>47263188.070000008</v>
      </c>
    </row>
    <row r="33" spans="2:17" x14ac:dyDescent="0.25">
      <c r="B33" s="16" t="s">
        <v>45</v>
      </c>
      <c r="C33" s="4">
        <v>4728487.3899999997</v>
      </c>
      <c r="D33" s="5">
        <v>0</v>
      </c>
      <c r="E33" s="5">
        <v>86429.440000000002</v>
      </c>
      <c r="F33" s="5">
        <v>1435</v>
      </c>
      <c r="G33" s="5">
        <v>30250</v>
      </c>
      <c r="H33" s="5">
        <v>274104.94</v>
      </c>
      <c r="I33" s="5">
        <v>181359.55</v>
      </c>
      <c r="J33" s="5">
        <v>14083.48</v>
      </c>
      <c r="K33" s="13">
        <v>10459.700000000001</v>
      </c>
      <c r="L33" s="13">
        <v>76286.850000000006</v>
      </c>
      <c r="M33" s="13">
        <v>3038.6</v>
      </c>
      <c r="N33" s="62">
        <v>120322.01</v>
      </c>
      <c r="O33" s="24">
        <v>421.9</v>
      </c>
      <c r="P33" s="67">
        <v>130802.25</v>
      </c>
      <c r="Q33" s="60">
        <f t="shared" si="3"/>
        <v>928993.71999999986</v>
      </c>
    </row>
    <row r="34" spans="2:17" x14ac:dyDescent="0.25">
      <c r="B34" s="16" t="s">
        <v>46</v>
      </c>
      <c r="C34" s="4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13">
        <v>0</v>
      </c>
      <c r="L34" s="13">
        <v>1200</v>
      </c>
      <c r="M34" s="13">
        <v>1057.49</v>
      </c>
      <c r="N34" s="62">
        <v>0</v>
      </c>
      <c r="O34" s="24">
        <v>0</v>
      </c>
      <c r="P34" s="67">
        <v>0</v>
      </c>
      <c r="Q34" s="60">
        <f t="shared" si="3"/>
        <v>2257.4899999999998</v>
      </c>
    </row>
    <row r="35" spans="2:17" x14ac:dyDescent="0.25">
      <c r="B35" s="16" t="s">
        <v>47</v>
      </c>
      <c r="C35" s="4">
        <v>0</v>
      </c>
      <c r="D35" s="5">
        <v>0</v>
      </c>
      <c r="E35" s="5">
        <v>0</v>
      </c>
      <c r="F35" s="5">
        <v>3450</v>
      </c>
      <c r="G35" s="5">
        <v>0</v>
      </c>
      <c r="H35" s="5">
        <v>2950</v>
      </c>
      <c r="I35" s="5">
        <v>0</v>
      </c>
      <c r="J35" s="5">
        <v>0</v>
      </c>
      <c r="K35" s="13">
        <v>0</v>
      </c>
      <c r="L35" s="13">
        <v>0</v>
      </c>
      <c r="M35" s="13">
        <v>0</v>
      </c>
      <c r="N35" s="62">
        <v>0</v>
      </c>
      <c r="O35" s="24">
        <v>0</v>
      </c>
      <c r="P35" s="67">
        <v>0</v>
      </c>
      <c r="Q35" s="60">
        <f>+E35+F35+G35+H35+I35+J35+K35+L35+M35+N35+O35+P35</f>
        <v>6400</v>
      </c>
    </row>
    <row r="36" spans="2:17" x14ac:dyDescent="0.25">
      <c r="B36" s="16" t="s">
        <v>48</v>
      </c>
      <c r="C36" s="4">
        <v>400000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200</v>
      </c>
      <c r="J36" s="5">
        <v>0</v>
      </c>
      <c r="K36" s="13">
        <v>0</v>
      </c>
      <c r="L36" s="13">
        <v>0</v>
      </c>
      <c r="M36" s="13">
        <v>0</v>
      </c>
      <c r="N36" s="62">
        <v>0</v>
      </c>
      <c r="O36" s="24">
        <v>0</v>
      </c>
      <c r="P36" s="67">
        <v>0</v>
      </c>
      <c r="Q36" s="60">
        <f t="shared" si="3"/>
        <v>200</v>
      </c>
    </row>
    <row r="37" spans="2:17" x14ac:dyDescent="0.25">
      <c r="B37" s="16" t="s">
        <v>49</v>
      </c>
      <c r="C37" s="4">
        <v>173842</v>
      </c>
      <c r="D37" s="5">
        <v>0</v>
      </c>
      <c r="E37" s="5">
        <v>0</v>
      </c>
      <c r="F37" s="5">
        <v>38278</v>
      </c>
      <c r="G37" s="5">
        <v>13738.64</v>
      </c>
      <c r="H37" s="5">
        <v>73632</v>
      </c>
      <c r="I37" s="5">
        <v>1310.08</v>
      </c>
      <c r="J37" s="5">
        <v>1502.94</v>
      </c>
      <c r="K37" s="13">
        <v>6915</v>
      </c>
      <c r="L37" s="13">
        <v>100637.52</v>
      </c>
      <c r="M37" s="13">
        <v>1810</v>
      </c>
      <c r="N37" s="62">
        <v>97112.75</v>
      </c>
      <c r="O37" s="24">
        <v>2000</v>
      </c>
      <c r="P37" s="67">
        <v>263022</v>
      </c>
      <c r="Q37" s="60">
        <f t="shared" si="3"/>
        <v>599958.92999999993</v>
      </c>
    </row>
    <row r="38" spans="2:17" ht="25.5" x14ac:dyDescent="0.25">
      <c r="B38" s="16" t="s">
        <v>50</v>
      </c>
      <c r="C38" s="4">
        <v>280000</v>
      </c>
      <c r="D38" s="5">
        <v>0</v>
      </c>
      <c r="E38" s="5">
        <v>58949.42</v>
      </c>
      <c r="F38" s="5">
        <v>1315</v>
      </c>
      <c r="G38" s="5">
        <v>7984.6</v>
      </c>
      <c r="H38" s="5">
        <v>725</v>
      </c>
      <c r="I38" s="5">
        <v>840</v>
      </c>
      <c r="J38" s="5">
        <v>7192</v>
      </c>
      <c r="K38" s="13">
        <v>400</v>
      </c>
      <c r="L38" s="13">
        <v>340</v>
      </c>
      <c r="M38" s="13">
        <v>2726</v>
      </c>
      <c r="N38" s="62">
        <v>1039.24</v>
      </c>
      <c r="O38" s="24">
        <v>3891.45</v>
      </c>
      <c r="P38" s="67">
        <v>0</v>
      </c>
      <c r="Q38" s="60">
        <f t="shared" si="3"/>
        <v>85402.71</v>
      </c>
    </row>
    <row r="39" spans="2:17" ht="25.5" x14ac:dyDescent="0.25">
      <c r="B39" s="16" t="s">
        <v>51</v>
      </c>
      <c r="C39" s="4">
        <v>29982661.66</v>
      </c>
      <c r="D39" s="5">
        <v>0</v>
      </c>
      <c r="E39" s="5">
        <v>434003.23000000004</v>
      </c>
      <c r="F39" s="5">
        <v>346856.03</v>
      </c>
      <c r="G39" s="5">
        <v>133137.16</v>
      </c>
      <c r="H39" s="5">
        <v>3851474.89</v>
      </c>
      <c r="I39" s="5">
        <v>1655822.36</v>
      </c>
      <c r="J39" s="5">
        <v>1725341.23</v>
      </c>
      <c r="K39" s="13">
        <v>3075853.29</v>
      </c>
      <c r="L39" s="13">
        <v>1780404.45</v>
      </c>
      <c r="M39" s="13">
        <v>2501021.06</v>
      </c>
      <c r="N39" s="62">
        <v>2064594.68</v>
      </c>
      <c r="O39" s="24">
        <v>588257.9</v>
      </c>
      <c r="P39" s="67">
        <v>4336671.25</v>
      </c>
      <c r="Q39" s="60">
        <f t="shared" si="3"/>
        <v>22493437.530000001</v>
      </c>
    </row>
    <row r="40" spans="2:17" ht="25.5" x14ac:dyDescent="0.25">
      <c r="B40" s="16" t="s">
        <v>52</v>
      </c>
      <c r="C40" s="6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13">
        <v>0</v>
      </c>
      <c r="L40" s="13">
        <v>0</v>
      </c>
      <c r="M40" s="13">
        <v>0</v>
      </c>
      <c r="N40" s="62">
        <v>0</v>
      </c>
      <c r="O40" s="24">
        <v>0</v>
      </c>
      <c r="P40" s="67">
        <v>0</v>
      </c>
      <c r="Q40" s="60">
        <f t="shared" si="3"/>
        <v>0</v>
      </c>
    </row>
    <row r="41" spans="2:17" ht="15.75" thickBot="1" x14ac:dyDescent="0.3">
      <c r="B41" s="16" t="s">
        <v>53</v>
      </c>
      <c r="C41" s="4">
        <v>17575702.32</v>
      </c>
      <c r="D41" s="5">
        <v>0</v>
      </c>
      <c r="E41" s="5">
        <v>2044053.8699999999</v>
      </c>
      <c r="F41" s="5">
        <v>6567.78</v>
      </c>
      <c r="G41" s="5">
        <v>109162.8</v>
      </c>
      <c r="H41" s="5">
        <v>464684.18</v>
      </c>
      <c r="I41" s="5">
        <v>754497.37</v>
      </c>
      <c r="J41" s="5">
        <v>4170712.73</v>
      </c>
      <c r="K41" s="13">
        <v>1401997.41</v>
      </c>
      <c r="L41" s="13">
        <v>2239668.85</v>
      </c>
      <c r="M41" s="13">
        <v>1703144.44</v>
      </c>
      <c r="N41" s="62">
        <v>1188569.23</v>
      </c>
      <c r="O41" s="24">
        <v>1906413.16</v>
      </c>
      <c r="P41" s="67">
        <v>7157065.8700000001</v>
      </c>
      <c r="Q41" s="60">
        <f t="shared" si="3"/>
        <v>23146537.690000001</v>
      </c>
    </row>
    <row r="42" spans="2:17" ht="15.75" thickBot="1" x14ac:dyDescent="0.3">
      <c r="B42" s="15" t="s">
        <v>54</v>
      </c>
      <c r="C42" s="9">
        <f t="shared" ref="C42" si="6">+C43+C44+C45+C46+C47+C48+C49+C49</f>
        <v>0</v>
      </c>
      <c r="D42" s="9">
        <f>+D43+D44+D45+D46+D47+D48+D49+D49</f>
        <v>0</v>
      </c>
      <c r="E42" s="27">
        <f t="shared" ref="E42:P42" si="7">+E43+E44+E45+E46+E47+E48+E49+E49</f>
        <v>0</v>
      </c>
      <c r="F42" s="26">
        <f t="shared" si="7"/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6">
        <f t="shared" si="7"/>
        <v>0</v>
      </c>
      <c r="L42" s="26">
        <f t="shared" si="7"/>
        <v>0</v>
      </c>
      <c r="M42" s="26">
        <f>+M43+M44+M45+M46+M47+M48+M49+M49</f>
        <v>0</v>
      </c>
      <c r="N42" s="61">
        <f t="shared" si="7"/>
        <v>0</v>
      </c>
      <c r="O42" s="26">
        <f>+O43+O44+O45+O46+O47+O48+O49+O49</f>
        <v>0</v>
      </c>
      <c r="P42" s="26">
        <f t="shared" si="7"/>
        <v>0</v>
      </c>
      <c r="Q42" s="70">
        <f>+E42+F42+G42+H42+I42+J42+K42+L42+M42+N42+O42+P42</f>
        <v>0</v>
      </c>
    </row>
    <row r="43" spans="2:17" ht="22.5" customHeight="1" x14ac:dyDescent="0.25">
      <c r="B43" s="16" t="s">
        <v>55</v>
      </c>
      <c r="C43" s="4">
        <v>0</v>
      </c>
      <c r="D43" s="5">
        <v>0</v>
      </c>
      <c r="E43" s="33">
        <v>0</v>
      </c>
      <c r="F43" s="33">
        <v>0</v>
      </c>
      <c r="G43" s="6">
        <v>0</v>
      </c>
      <c r="H43" s="6">
        <v>0</v>
      </c>
      <c r="I43" s="5">
        <v>0</v>
      </c>
      <c r="J43" s="5">
        <v>0</v>
      </c>
      <c r="K43" s="13">
        <v>0</v>
      </c>
      <c r="L43" s="13">
        <v>0</v>
      </c>
      <c r="M43" s="13">
        <v>0</v>
      </c>
      <c r="N43" s="63">
        <v>0</v>
      </c>
      <c r="O43" s="19">
        <v>0</v>
      </c>
      <c r="P43" s="24">
        <v>0</v>
      </c>
      <c r="Q43" s="60">
        <f t="shared" si="3"/>
        <v>0</v>
      </c>
    </row>
    <row r="44" spans="2:17" ht="25.5" x14ac:dyDescent="0.25">
      <c r="B44" s="16" t="s">
        <v>56</v>
      </c>
      <c r="C44" s="6">
        <v>0</v>
      </c>
      <c r="D44" s="5">
        <v>0</v>
      </c>
      <c r="E44" s="33">
        <v>0</v>
      </c>
      <c r="F44" s="33">
        <v>0</v>
      </c>
      <c r="G44" s="6">
        <v>0</v>
      </c>
      <c r="H44" s="6">
        <v>0</v>
      </c>
      <c r="I44" s="5">
        <v>0</v>
      </c>
      <c r="J44" s="5">
        <v>0</v>
      </c>
      <c r="K44" s="13">
        <v>0</v>
      </c>
      <c r="L44" s="13">
        <v>0</v>
      </c>
      <c r="M44" s="13">
        <v>0</v>
      </c>
      <c r="N44" s="63">
        <v>0</v>
      </c>
      <c r="O44" s="19">
        <v>0</v>
      </c>
      <c r="P44" s="24">
        <v>0</v>
      </c>
      <c r="Q44" s="60">
        <f t="shared" si="3"/>
        <v>0</v>
      </c>
    </row>
    <row r="45" spans="2:17" ht="25.5" x14ac:dyDescent="0.25">
      <c r="B45" s="16" t="s">
        <v>57</v>
      </c>
      <c r="C45" s="6">
        <v>0</v>
      </c>
      <c r="D45" s="5">
        <v>0</v>
      </c>
      <c r="E45" s="33">
        <v>0</v>
      </c>
      <c r="F45" s="33">
        <v>0</v>
      </c>
      <c r="G45" s="6">
        <v>0</v>
      </c>
      <c r="H45" s="6">
        <v>0</v>
      </c>
      <c r="I45" s="5">
        <v>0</v>
      </c>
      <c r="J45" s="5">
        <v>0</v>
      </c>
      <c r="K45" s="13">
        <v>0</v>
      </c>
      <c r="L45" s="13">
        <v>0</v>
      </c>
      <c r="M45" s="13">
        <v>0</v>
      </c>
      <c r="N45" s="63">
        <v>0</v>
      </c>
      <c r="O45" s="19">
        <v>0</v>
      </c>
      <c r="P45" s="24">
        <v>0</v>
      </c>
      <c r="Q45" s="60">
        <f t="shared" si="3"/>
        <v>0</v>
      </c>
    </row>
    <row r="46" spans="2:17" ht="25.5" x14ac:dyDescent="0.25">
      <c r="B46" s="16" t="s">
        <v>58</v>
      </c>
      <c r="C46" s="6">
        <v>0</v>
      </c>
      <c r="D46" s="5">
        <v>0</v>
      </c>
      <c r="E46" s="33">
        <v>0</v>
      </c>
      <c r="F46" s="33">
        <v>0</v>
      </c>
      <c r="G46" s="6">
        <v>0</v>
      </c>
      <c r="H46" s="6">
        <v>0</v>
      </c>
      <c r="I46" s="5">
        <v>0</v>
      </c>
      <c r="J46" s="5">
        <v>0</v>
      </c>
      <c r="K46" s="13">
        <v>0</v>
      </c>
      <c r="L46" s="13">
        <v>0</v>
      </c>
      <c r="M46" s="13">
        <v>0</v>
      </c>
      <c r="N46" s="63">
        <v>0</v>
      </c>
      <c r="O46" s="19">
        <v>0</v>
      </c>
      <c r="P46" s="24">
        <v>0</v>
      </c>
      <c r="Q46" s="60">
        <f t="shared" si="3"/>
        <v>0</v>
      </c>
    </row>
    <row r="47" spans="2:17" ht="25.5" x14ac:dyDescent="0.25">
      <c r="B47" s="16" t="s">
        <v>59</v>
      </c>
      <c r="C47" s="6">
        <v>0</v>
      </c>
      <c r="D47" s="5">
        <v>0</v>
      </c>
      <c r="E47" s="33">
        <v>0</v>
      </c>
      <c r="F47" s="33">
        <v>0</v>
      </c>
      <c r="G47" s="6">
        <v>0</v>
      </c>
      <c r="H47" s="6">
        <v>0</v>
      </c>
      <c r="I47" s="5">
        <v>0</v>
      </c>
      <c r="J47" s="5">
        <v>0</v>
      </c>
      <c r="K47" s="13">
        <v>0</v>
      </c>
      <c r="L47" s="13">
        <v>0</v>
      </c>
      <c r="M47" s="13">
        <v>0</v>
      </c>
      <c r="N47" s="63">
        <v>0</v>
      </c>
      <c r="O47" s="19">
        <v>0</v>
      </c>
      <c r="P47" s="24">
        <v>0</v>
      </c>
      <c r="Q47" s="60">
        <f t="shared" si="3"/>
        <v>0</v>
      </c>
    </row>
    <row r="48" spans="2:17" ht="21.75" customHeight="1" x14ac:dyDescent="0.25">
      <c r="B48" s="16" t="s">
        <v>60</v>
      </c>
      <c r="C48" s="6">
        <v>0</v>
      </c>
      <c r="D48" s="5">
        <v>0</v>
      </c>
      <c r="E48" s="33">
        <v>0</v>
      </c>
      <c r="F48" s="33">
        <v>0</v>
      </c>
      <c r="G48" s="6">
        <v>0</v>
      </c>
      <c r="H48" s="6">
        <v>0</v>
      </c>
      <c r="I48" s="5">
        <v>0</v>
      </c>
      <c r="J48" s="5">
        <v>0</v>
      </c>
      <c r="K48" s="13">
        <v>0</v>
      </c>
      <c r="L48" s="13">
        <v>0</v>
      </c>
      <c r="M48" s="13">
        <v>0</v>
      </c>
      <c r="N48" s="63">
        <v>0</v>
      </c>
      <c r="O48" s="19">
        <v>0</v>
      </c>
      <c r="P48" s="24">
        <v>0</v>
      </c>
      <c r="Q48" s="60">
        <f t="shared" si="3"/>
        <v>0</v>
      </c>
    </row>
    <row r="49" spans="2:17" ht="26.25" thickBot="1" x14ac:dyDescent="0.3">
      <c r="B49" s="16" t="s">
        <v>61</v>
      </c>
      <c r="C49" s="6">
        <v>0</v>
      </c>
      <c r="D49" s="5">
        <v>0</v>
      </c>
      <c r="E49" s="33">
        <v>0</v>
      </c>
      <c r="F49" s="33">
        <v>0</v>
      </c>
      <c r="G49" s="6">
        <v>0</v>
      </c>
      <c r="H49" s="6">
        <v>0</v>
      </c>
      <c r="I49" s="5">
        <v>0</v>
      </c>
      <c r="J49" s="5">
        <v>0</v>
      </c>
      <c r="K49" s="13">
        <v>0</v>
      </c>
      <c r="L49" s="13">
        <v>0</v>
      </c>
      <c r="M49" s="13">
        <v>0</v>
      </c>
      <c r="N49" s="63">
        <v>0</v>
      </c>
      <c r="O49" s="19">
        <v>0</v>
      </c>
      <c r="P49" s="24">
        <v>0</v>
      </c>
      <c r="Q49" s="60">
        <f t="shared" si="3"/>
        <v>0</v>
      </c>
    </row>
    <row r="50" spans="2:17" ht="15.75" thickBot="1" x14ac:dyDescent="0.3">
      <c r="B50" s="15" t="s">
        <v>62</v>
      </c>
      <c r="C50" s="9">
        <v>0</v>
      </c>
      <c r="D50" s="9">
        <v>0</v>
      </c>
      <c r="E50" s="27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26">
        <v>0</v>
      </c>
      <c r="N50" s="61">
        <v>0</v>
      </c>
      <c r="O50" s="26">
        <f>+O51+O52+O53+O54+O55+O56+O57</f>
        <v>0</v>
      </c>
      <c r="P50" s="26">
        <v>0</v>
      </c>
      <c r="Q50" s="70">
        <f>+E50+F50+G50+H50+I50+J50+K50+L50+M50+N50+O50+P50</f>
        <v>0</v>
      </c>
    </row>
    <row r="51" spans="2:17" ht="25.5" x14ac:dyDescent="0.25">
      <c r="B51" s="16" t="s">
        <v>63</v>
      </c>
      <c r="C51" s="6">
        <v>0</v>
      </c>
      <c r="D51" s="5">
        <v>0</v>
      </c>
      <c r="E51" s="33">
        <v>0</v>
      </c>
      <c r="F51" s="33">
        <v>0</v>
      </c>
      <c r="G51" s="6">
        <v>0</v>
      </c>
      <c r="H51" s="6">
        <v>0</v>
      </c>
      <c r="I51" s="5">
        <v>0</v>
      </c>
      <c r="J51" s="5">
        <v>0</v>
      </c>
      <c r="K51" s="13">
        <v>0</v>
      </c>
      <c r="L51" s="13">
        <v>0</v>
      </c>
      <c r="M51" s="13">
        <v>0</v>
      </c>
      <c r="N51" s="63">
        <v>0</v>
      </c>
      <c r="O51" s="4">
        <v>0</v>
      </c>
      <c r="P51" s="24">
        <v>0</v>
      </c>
      <c r="Q51" s="60">
        <f>+E51+F51+G51+H51+I51+J51+K51+L51+M51+N51+O51+P51</f>
        <v>0</v>
      </c>
    </row>
    <row r="52" spans="2:17" ht="25.5" x14ac:dyDescent="0.25">
      <c r="B52" s="16" t="s">
        <v>64</v>
      </c>
      <c r="C52" s="6">
        <v>0</v>
      </c>
      <c r="D52" s="5">
        <v>0</v>
      </c>
      <c r="E52" s="33">
        <v>0</v>
      </c>
      <c r="F52" s="33">
        <v>0</v>
      </c>
      <c r="G52" s="6">
        <v>0</v>
      </c>
      <c r="H52" s="6">
        <v>0</v>
      </c>
      <c r="I52" s="5">
        <v>0</v>
      </c>
      <c r="J52" s="5">
        <v>0</v>
      </c>
      <c r="K52" s="13">
        <v>0</v>
      </c>
      <c r="L52" s="13">
        <v>0</v>
      </c>
      <c r="M52" s="13">
        <v>0</v>
      </c>
      <c r="N52" s="63">
        <v>0</v>
      </c>
      <c r="O52" s="4">
        <v>0</v>
      </c>
      <c r="P52" s="24">
        <v>0</v>
      </c>
      <c r="Q52" s="60">
        <f t="shared" si="3"/>
        <v>0</v>
      </c>
    </row>
    <row r="53" spans="2:17" ht="25.5" x14ac:dyDescent="0.25">
      <c r="B53" s="16" t="s">
        <v>65</v>
      </c>
      <c r="C53" s="6">
        <v>0</v>
      </c>
      <c r="D53" s="5">
        <v>0</v>
      </c>
      <c r="E53" s="33">
        <v>0</v>
      </c>
      <c r="F53" s="33">
        <v>0</v>
      </c>
      <c r="G53" s="6">
        <v>0</v>
      </c>
      <c r="H53" s="6">
        <v>0</v>
      </c>
      <c r="I53" s="5">
        <v>0</v>
      </c>
      <c r="J53" s="5">
        <v>0</v>
      </c>
      <c r="K53" s="13">
        <v>0</v>
      </c>
      <c r="L53" s="13">
        <v>0</v>
      </c>
      <c r="M53" s="13">
        <v>0</v>
      </c>
      <c r="N53" s="63">
        <v>0</v>
      </c>
      <c r="O53" s="4">
        <v>0</v>
      </c>
      <c r="P53" s="24">
        <v>0</v>
      </c>
      <c r="Q53" s="60">
        <f t="shared" si="3"/>
        <v>0</v>
      </c>
    </row>
    <row r="54" spans="2:17" ht="25.5" x14ac:dyDescent="0.25">
      <c r="B54" s="16" t="s">
        <v>66</v>
      </c>
      <c r="C54" s="6">
        <v>0</v>
      </c>
      <c r="D54" s="5">
        <v>0</v>
      </c>
      <c r="E54" s="33">
        <v>0</v>
      </c>
      <c r="F54" s="33">
        <v>0</v>
      </c>
      <c r="G54" s="6">
        <v>0</v>
      </c>
      <c r="H54" s="6">
        <v>0</v>
      </c>
      <c r="I54" s="5">
        <v>0</v>
      </c>
      <c r="J54" s="5">
        <v>0</v>
      </c>
      <c r="K54" s="13">
        <v>0</v>
      </c>
      <c r="L54" s="13">
        <v>0</v>
      </c>
      <c r="M54" s="13">
        <v>0</v>
      </c>
      <c r="N54" s="63">
        <v>0</v>
      </c>
      <c r="O54" s="4">
        <v>0</v>
      </c>
      <c r="P54" s="24">
        <v>0</v>
      </c>
      <c r="Q54" s="60">
        <f t="shared" si="3"/>
        <v>0</v>
      </c>
    </row>
    <row r="55" spans="2:17" ht="25.5" x14ac:dyDescent="0.25">
      <c r="B55" s="16" t="s">
        <v>67</v>
      </c>
      <c r="C55" s="6">
        <v>0</v>
      </c>
      <c r="D55" s="5">
        <v>0</v>
      </c>
      <c r="E55" s="33">
        <v>0</v>
      </c>
      <c r="F55" s="33">
        <v>0</v>
      </c>
      <c r="G55" s="6">
        <v>0</v>
      </c>
      <c r="H55" s="6">
        <v>0</v>
      </c>
      <c r="I55" s="5">
        <v>0</v>
      </c>
      <c r="J55" s="5">
        <v>0</v>
      </c>
      <c r="K55" s="13">
        <v>0</v>
      </c>
      <c r="L55" s="13">
        <v>0</v>
      </c>
      <c r="M55" s="13">
        <v>0</v>
      </c>
      <c r="N55" s="63">
        <v>0</v>
      </c>
      <c r="O55" s="4">
        <v>0</v>
      </c>
      <c r="P55" s="24">
        <v>0</v>
      </c>
      <c r="Q55" s="60">
        <f t="shared" si="3"/>
        <v>0</v>
      </c>
    </row>
    <row r="56" spans="2:17" ht="25.5" x14ac:dyDescent="0.25">
      <c r="B56" s="16" t="s">
        <v>68</v>
      </c>
      <c r="C56" s="6">
        <v>0</v>
      </c>
      <c r="D56" s="5">
        <v>0</v>
      </c>
      <c r="E56" s="33">
        <v>0</v>
      </c>
      <c r="F56" s="33">
        <v>0</v>
      </c>
      <c r="G56" s="6">
        <v>0</v>
      </c>
      <c r="H56" s="6">
        <v>0</v>
      </c>
      <c r="I56" s="5">
        <v>0</v>
      </c>
      <c r="J56" s="5">
        <v>0</v>
      </c>
      <c r="K56" s="13">
        <v>0</v>
      </c>
      <c r="L56" s="13">
        <v>0</v>
      </c>
      <c r="M56" s="13">
        <v>0</v>
      </c>
      <c r="N56" s="63">
        <v>0</v>
      </c>
      <c r="O56" s="4">
        <v>0</v>
      </c>
      <c r="P56" s="24">
        <v>0</v>
      </c>
      <c r="Q56" s="60">
        <f t="shared" si="3"/>
        <v>0</v>
      </c>
    </row>
    <row r="57" spans="2:17" ht="26.25" thickBot="1" x14ac:dyDescent="0.3">
      <c r="B57" s="16" t="s">
        <v>69</v>
      </c>
      <c r="C57" s="6">
        <v>0</v>
      </c>
      <c r="D57" s="5">
        <v>0</v>
      </c>
      <c r="E57" s="33">
        <v>0</v>
      </c>
      <c r="F57" s="33">
        <v>0</v>
      </c>
      <c r="G57" s="6">
        <v>0</v>
      </c>
      <c r="H57" s="6">
        <v>0</v>
      </c>
      <c r="I57" s="5">
        <v>0</v>
      </c>
      <c r="J57" s="5">
        <v>0</v>
      </c>
      <c r="K57" s="13">
        <v>0</v>
      </c>
      <c r="L57" s="13">
        <v>0</v>
      </c>
      <c r="M57" s="13">
        <v>0</v>
      </c>
      <c r="N57" s="63">
        <v>0</v>
      </c>
      <c r="O57" s="4">
        <v>0</v>
      </c>
      <c r="P57" s="24">
        <v>0</v>
      </c>
      <c r="Q57" s="60">
        <f t="shared" si="3"/>
        <v>0</v>
      </c>
    </row>
    <row r="58" spans="2:17" ht="15.75" thickBot="1" x14ac:dyDescent="0.3">
      <c r="B58" s="15" t="s">
        <v>70</v>
      </c>
      <c r="C58" s="9">
        <f>+C59+C60+C61+C62+C63+C64+C65+C66+C67</f>
        <v>19580089.210000001</v>
      </c>
      <c r="D58" s="9">
        <f>+D59+D60+D61+D62+D63+D64+D65+D66+D67</f>
        <v>0</v>
      </c>
      <c r="E58" s="27">
        <f t="shared" ref="E58:P58" si="8">+E59+E60+E61+E62+E63+E64+E65+E66+E67</f>
        <v>464625</v>
      </c>
      <c r="F58" s="26">
        <f>+F59+F60+F61+F62+F63+F64+F65+F66+F67</f>
        <v>992361.12</v>
      </c>
      <c r="G58" s="26">
        <f t="shared" si="8"/>
        <v>506791.85</v>
      </c>
      <c r="H58" s="26">
        <f t="shared" si="8"/>
        <v>1672496.51</v>
      </c>
      <c r="I58" s="26">
        <f t="shared" si="8"/>
        <v>0</v>
      </c>
      <c r="J58" s="26">
        <f t="shared" si="8"/>
        <v>3492385.52</v>
      </c>
      <c r="K58" s="26">
        <f t="shared" si="8"/>
        <v>48026</v>
      </c>
      <c r="L58" s="26">
        <f>+L59+L60+L61+L62+L63+L64+L65+L66+L67</f>
        <v>77144.990000000005</v>
      </c>
      <c r="M58" s="26">
        <f t="shared" si="8"/>
        <v>0</v>
      </c>
      <c r="N58" s="61">
        <f t="shared" si="8"/>
        <v>0</v>
      </c>
      <c r="O58" s="26">
        <f t="shared" si="8"/>
        <v>0</v>
      </c>
      <c r="P58" s="26">
        <f t="shared" si="8"/>
        <v>0</v>
      </c>
      <c r="Q58" s="70">
        <f t="shared" si="3"/>
        <v>7253830.9900000002</v>
      </c>
    </row>
    <row r="59" spans="2:17" x14ac:dyDescent="0.25">
      <c r="B59" s="16" t="s">
        <v>71</v>
      </c>
      <c r="C59" s="4">
        <v>1200000</v>
      </c>
      <c r="D59" s="5">
        <v>0</v>
      </c>
      <c r="E59" s="5">
        <v>0</v>
      </c>
      <c r="F59" s="5">
        <v>0</v>
      </c>
      <c r="G59" s="5">
        <v>0</v>
      </c>
      <c r="H59" s="5">
        <v>829756.35</v>
      </c>
      <c r="I59" s="5">
        <v>0</v>
      </c>
      <c r="J59" s="5">
        <v>2833617.52</v>
      </c>
      <c r="K59" s="13">
        <v>0</v>
      </c>
      <c r="L59" s="13">
        <v>77144.990000000005</v>
      </c>
      <c r="M59" s="13">
        <v>0</v>
      </c>
      <c r="N59" s="62">
        <v>0</v>
      </c>
      <c r="O59" s="24"/>
      <c r="P59" s="24">
        <v>0</v>
      </c>
      <c r="Q59" s="60">
        <f t="shared" si="3"/>
        <v>3740518.8600000003</v>
      </c>
    </row>
    <row r="60" spans="2:17" ht="26.25" customHeight="1" x14ac:dyDescent="0.25">
      <c r="B60" s="16" t="s">
        <v>72</v>
      </c>
      <c r="C60" s="4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13">
        <v>0</v>
      </c>
      <c r="L60" s="13">
        <v>0</v>
      </c>
      <c r="M60" s="13">
        <v>0</v>
      </c>
      <c r="N60" s="62">
        <v>0</v>
      </c>
      <c r="O60" s="4"/>
      <c r="P60" s="24">
        <v>0</v>
      </c>
      <c r="Q60" s="60">
        <f t="shared" si="3"/>
        <v>0</v>
      </c>
    </row>
    <row r="61" spans="2:17" ht="36" customHeight="1" x14ac:dyDescent="0.25">
      <c r="B61" s="16" t="s">
        <v>73</v>
      </c>
      <c r="C61" s="4">
        <v>15880089.210000001</v>
      </c>
      <c r="D61" s="5">
        <v>0</v>
      </c>
      <c r="E61" s="5">
        <v>464625</v>
      </c>
      <c r="F61" s="5">
        <v>0</v>
      </c>
      <c r="G61" s="5">
        <v>506791.85</v>
      </c>
      <c r="H61" s="5">
        <v>842740.16</v>
      </c>
      <c r="I61" s="5">
        <v>0</v>
      </c>
      <c r="J61" s="5">
        <v>658768</v>
      </c>
      <c r="K61" s="13">
        <v>48026</v>
      </c>
      <c r="L61" s="13">
        <v>0</v>
      </c>
      <c r="M61" s="13">
        <v>0</v>
      </c>
      <c r="N61" s="62">
        <v>0</v>
      </c>
      <c r="O61" s="24"/>
      <c r="P61" s="24">
        <v>0</v>
      </c>
      <c r="Q61" s="60">
        <f t="shared" si="3"/>
        <v>2520951.0099999998</v>
      </c>
    </row>
    <row r="62" spans="2:17" ht="25.5" x14ac:dyDescent="0.25">
      <c r="B62" s="16" t="s">
        <v>74</v>
      </c>
      <c r="C62" s="4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13">
        <v>0</v>
      </c>
      <c r="L62" s="13">
        <v>0</v>
      </c>
      <c r="M62" s="13">
        <v>0</v>
      </c>
      <c r="N62" s="62">
        <v>0</v>
      </c>
      <c r="O62" s="4"/>
      <c r="P62" s="24">
        <v>0</v>
      </c>
      <c r="Q62" s="60">
        <f t="shared" si="3"/>
        <v>0</v>
      </c>
    </row>
    <row r="63" spans="2:17" ht="21" customHeight="1" x14ac:dyDescent="0.25">
      <c r="B63" s="16" t="s">
        <v>75</v>
      </c>
      <c r="C63" s="4">
        <v>2500000</v>
      </c>
      <c r="D63" s="5">
        <v>0</v>
      </c>
      <c r="E63" s="5">
        <v>0</v>
      </c>
      <c r="F63" s="5">
        <v>992361.12</v>
      </c>
      <c r="G63" s="5">
        <v>0</v>
      </c>
      <c r="H63" s="5">
        <v>0</v>
      </c>
      <c r="I63" s="5">
        <v>0</v>
      </c>
      <c r="J63" s="5">
        <v>0</v>
      </c>
      <c r="K63" s="13">
        <v>0</v>
      </c>
      <c r="L63" s="13">
        <v>0</v>
      </c>
      <c r="M63" s="13">
        <v>0</v>
      </c>
      <c r="N63" s="62">
        <v>0</v>
      </c>
      <c r="O63" s="4"/>
      <c r="P63" s="24">
        <v>0</v>
      </c>
      <c r="Q63" s="60">
        <f t="shared" si="3"/>
        <v>992361.12</v>
      </c>
    </row>
    <row r="64" spans="2:17" x14ac:dyDescent="0.25">
      <c r="B64" s="16" t="s">
        <v>76</v>
      </c>
      <c r="C64" s="4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5">
        <v>0</v>
      </c>
      <c r="K64" s="13">
        <v>0</v>
      </c>
      <c r="L64" s="13">
        <v>0</v>
      </c>
      <c r="M64" s="13">
        <v>0</v>
      </c>
      <c r="N64" s="62">
        <v>0</v>
      </c>
      <c r="O64" s="4"/>
      <c r="P64" s="24">
        <v>0</v>
      </c>
      <c r="Q64" s="60">
        <f t="shared" si="3"/>
        <v>0</v>
      </c>
    </row>
    <row r="65" spans="2:17" x14ac:dyDescent="0.25">
      <c r="B65" s="16" t="s">
        <v>77</v>
      </c>
      <c r="C65" s="4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13">
        <v>0</v>
      </c>
      <c r="L65" s="13">
        <v>0</v>
      </c>
      <c r="M65" s="13">
        <v>0</v>
      </c>
      <c r="N65" s="62">
        <v>0</v>
      </c>
      <c r="O65" s="4"/>
      <c r="P65" s="24">
        <v>0</v>
      </c>
      <c r="Q65" s="60">
        <f t="shared" si="3"/>
        <v>0</v>
      </c>
    </row>
    <row r="66" spans="2:17" x14ac:dyDescent="0.25">
      <c r="B66" s="16" t="s">
        <v>78</v>
      </c>
      <c r="C66" s="4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13">
        <v>0</v>
      </c>
      <c r="L66" s="13">
        <v>0</v>
      </c>
      <c r="M66" s="13">
        <v>0</v>
      </c>
      <c r="N66" s="62">
        <v>0</v>
      </c>
      <c r="O66" s="24"/>
      <c r="P66" s="24">
        <v>0</v>
      </c>
      <c r="Q66" s="60">
        <f t="shared" si="3"/>
        <v>0</v>
      </c>
    </row>
    <row r="67" spans="2:17" ht="26.25" customHeight="1" thickBot="1" x14ac:dyDescent="0.3">
      <c r="B67" s="16" t="s">
        <v>79</v>
      </c>
      <c r="C67" s="4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13">
        <v>0</v>
      </c>
      <c r="L67" s="13">
        <v>0</v>
      </c>
      <c r="M67" s="13">
        <v>0</v>
      </c>
      <c r="N67" s="62">
        <v>0</v>
      </c>
      <c r="O67" s="4"/>
      <c r="P67" s="33">
        <v>0</v>
      </c>
      <c r="Q67" s="60">
        <f t="shared" si="3"/>
        <v>0</v>
      </c>
    </row>
    <row r="68" spans="2:17" ht="15.75" thickBot="1" x14ac:dyDescent="0.3">
      <c r="B68" s="15" t="s">
        <v>80</v>
      </c>
      <c r="C68" s="9">
        <f t="shared" ref="C68:P68" si="9">+C69+C70+C71+C72</f>
        <v>0</v>
      </c>
      <c r="D68" s="9">
        <f>+D69+D70+D71+D72</f>
        <v>0</v>
      </c>
      <c r="E68" s="27">
        <f t="shared" si="9"/>
        <v>0</v>
      </c>
      <c r="F68" s="26">
        <f t="shared" si="9"/>
        <v>0</v>
      </c>
      <c r="G68" s="26">
        <f t="shared" si="9"/>
        <v>0</v>
      </c>
      <c r="H68" s="26">
        <f t="shared" si="9"/>
        <v>0</v>
      </c>
      <c r="I68" s="26">
        <f t="shared" si="9"/>
        <v>0</v>
      </c>
      <c r="J68" s="26">
        <f t="shared" si="9"/>
        <v>0</v>
      </c>
      <c r="K68" s="26">
        <f t="shared" si="9"/>
        <v>0</v>
      </c>
      <c r="L68" s="26">
        <f t="shared" si="9"/>
        <v>0</v>
      </c>
      <c r="M68" s="26">
        <f t="shared" si="9"/>
        <v>0</v>
      </c>
      <c r="N68" s="61">
        <f t="shared" si="9"/>
        <v>0</v>
      </c>
      <c r="O68" s="26">
        <f t="shared" si="9"/>
        <v>0</v>
      </c>
      <c r="P68" s="26">
        <f t="shared" si="9"/>
        <v>0</v>
      </c>
      <c r="Q68" s="70">
        <f t="shared" si="3"/>
        <v>0</v>
      </c>
    </row>
    <row r="69" spans="2:17" x14ac:dyDescent="0.25">
      <c r="B69" s="16" t="s">
        <v>81</v>
      </c>
      <c r="C69" s="4">
        <v>0</v>
      </c>
      <c r="D69" s="5">
        <v>0</v>
      </c>
      <c r="E69" s="33">
        <v>0</v>
      </c>
      <c r="F69" s="33">
        <v>0</v>
      </c>
      <c r="G69" s="13">
        <v>0</v>
      </c>
      <c r="H69" s="24">
        <v>0</v>
      </c>
      <c r="I69" s="24">
        <v>0</v>
      </c>
      <c r="J69" s="13">
        <v>0</v>
      </c>
      <c r="K69" s="13">
        <v>0</v>
      </c>
      <c r="L69" s="13">
        <v>0</v>
      </c>
      <c r="M69" s="13">
        <v>0</v>
      </c>
      <c r="N69" s="63">
        <v>0</v>
      </c>
      <c r="O69" s="24">
        <v>0</v>
      </c>
      <c r="P69" s="33">
        <v>0</v>
      </c>
      <c r="Q69" s="60">
        <f t="shared" si="3"/>
        <v>0</v>
      </c>
    </row>
    <row r="70" spans="2:17" x14ac:dyDescent="0.25">
      <c r="B70" s="16" t="s">
        <v>82</v>
      </c>
      <c r="C70" s="4">
        <v>0</v>
      </c>
      <c r="D70" s="5">
        <v>0</v>
      </c>
      <c r="E70" s="33">
        <v>0</v>
      </c>
      <c r="F70" s="33">
        <v>0</v>
      </c>
      <c r="G70" s="6">
        <v>0</v>
      </c>
      <c r="H70" s="6">
        <v>0</v>
      </c>
      <c r="I70" s="6">
        <v>0</v>
      </c>
      <c r="J70" s="6">
        <v>0</v>
      </c>
      <c r="K70" s="13">
        <v>0</v>
      </c>
      <c r="L70" s="13">
        <v>0</v>
      </c>
      <c r="M70" s="13">
        <v>0</v>
      </c>
      <c r="N70" s="63">
        <v>0</v>
      </c>
      <c r="O70" s="13">
        <v>0</v>
      </c>
      <c r="P70" s="33">
        <v>0</v>
      </c>
      <c r="Q70" s="60">
        <f t="shared" si="3"/>
        <v>0</v>
      </c>
    </row>
    <row r="71" spans="2:17" x14ac:dyDescent="0.25">
      <c r="B71" s="16" t="s">
        <v>83</v>
      </c>
      <c r="C71" s="4">
        <v>0</v>
      </c>
      <c r="D71" s="5">
        <v>0</v>
      </c>
      <c r="E71" s="33">
        <v>0</v>
      </c>
      <c r="F71" s="33">
        <v>0</v>
      </c>
      <c r="G71" s="7">
        <v>0</v>
      </c>
      <c r="H71" s="7">
        <v>0</v>
      </c>
      <c r="I71" s="7">
        <v>0</v>
      </c>
      <c r="J71" s="6">
        <v>0</v>
      </c>
      <c r="K71" s="13">
        <v>0</v>
      </c>
      <c r="L71" s="13">
        <v>0</v>
      </c>
      <c r="M71" s="13">
        <v>0</v>
      </c>
      <c r="N71" s="63">
        <v>0</v>
      </c>
      <c r="O71" s="13">
        <v>0</v>
      </c>
      <c r="P71" s="33">
        <v>0</v>
      </c>
      <c r="Q71" s="60">
        <f t="shared" si="3"/>
        <v>0</v>
      </c>
    </row>
    <row r="72" spans="2:17" ht="26.25" thickBot="1" x14ac:dyDescent="0.3">
      <c r="B72" s="17" t="s">
        <v>84</v>
      </c>
      <c r="C72" s="4">
        <v>0</v>
      </c>
      <c r="D72" s="5">
        <v>0</v>
      </c>
      <c r="E72" s="33">
        <v>0</v>
      </c>
      <c r="F72" s="33">
        <v>0</v>
      </c>
      <c r="G72" s="7">
        <v>0</v>
      </c>
      <c r="H72" s="7">
        <v>0</v>
      </c>
      <c r="I72" s="7">
        <v>0</v>
      </c>
      <c r="J72" s="6">
        <v>0</v>
      </c>
      <c r="K72" s="13">
        <v>0</v>
      </c>
      <c r="L72" s="13">
        <v>0</v>
      </c>
      <c r="M72" s="13">
        <v>0</v>
      </c>
      <c r="N72" s="63">
        <v>0</v>
      </c>
      <c r="O72" s="13">
        <v>0</v>
      </c>
      <c r="P72" s="33">
        <v>0</v>
      </c>
      <c r="Q72" s="60">
        <f t="shared" si="3"/>
        <v>0</v>
      </c>
    </row>
    <row r="73" spans="2:17" ht="26.25" thickBot="1" x14ac:dyDescent="0.3">
      <c r="B73" s="15" t="s">
        <v>85</v>
      </c>
      <c r="C73" s="9">
        <v>0</v>
      </c>
      <c r="D73" s="9">
        <v>0</v>
      </c>
      <c r="E73" s="27">
        <f>+E74+E75</f>
        <v>0</v>
      </c>
      <c r="F73" s="26">
        <v>0</v>
      </c>
      <c r="G73" s="26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26">
        <v>0</v>
      </c>
      <c r="N73" s="61">
        <v>0</v>
      </c>
      <c r="O73" s="26">
        <v>0</v>
      </c>
      <c r="P73" s="26">
        <v>0</v>
      </c>
      <c r="Q73" s="70">
        <f t="shared" si="3"/>
        <v>0</v>
      </c>
    </row>
    <row r="74" spans="2:17" x14ac:dyDescent="0.25">
      <c r="B74" s="16" t="s">
        <v>86</v>
      </c>
      <c r="C74" s="6">
        <v>0</v>
      </c>
      <c r="D74" s="5">
        <v>0</v>
      </c>
      <c r="E74" s="33">
        <v>0</v>
      </c>
      <c r="F74" s="33">
        <v>0</v>
      </c>
      <c r="G74" s="7">
        <v>0</v>
      </c>
      <c r="H74" s="7">
        <v>0</v>
      </c>
      <c r="I74" s="7">
        <v>0</v>
      </c>
      <c r="J74" s="6">
        <v>0</v>
      </c>
      <c r="K74" s="13">
        <v>0</v>
      </c>
      <c r="L74" s="13">
        <v>0</v>
      </c>
      <c r="M74" s="13">
        <v>0</v>
      </c>
      <c r="N74" s="63">
        <v>0</v>
      </c>
      <c r="O74" s="13">
        <v>0</v>
      </c>
      <c r="P74" s="33">
        <v>0</v>
      </c>
      <c r="Q74" s="60">
        <f t="shared" si="3"/>
        <v>0</v>
      </c>
    </row>
    <row r="75" spans="2:17" ht="25.5" customHeight="1" thickBot="1" x14ac:dyDescent="0.3">
      <c r="B75" s="16" t="s">
        <v>87</v>
      </c>
      <c r="C75" s="6">
        <v>0</v>
      </c>
      <c r="D75" s="5">
        <v>0</v>
      </c>
      <c r="E75" s="33">
        <v>0</v>
      </c>
      <c r="F75" s="33">
        <v>0</v>
      </c>
      <c r="G75" s="7">
        <v>0</v>
      </c>
      <c r="H75" s="7">
        <v>0</v>
      </c>
      <c r="I75" s="7">
        <v>0</v>
      </c>
      <c r="J75" s="6">
        <v>0</v>
      </c>
      <c r="K75" s="13">
        <v>0</v>
      </c>
      <c r="L75" s="13">
        <v>0</v>
      </c>
      <c r="M75" s="13">
        <v>0</v>
      </c>
      <c r="N75" s="63">
        <v>0</v>
      </c>
      <c r="O75" s="13">
        <v>0</v>
      </c>
      <c r="P75" s="33">
        <v>0</v>
      </c>
      <c r="Q75" s="60">
        <f t="shared" si="3"/>
        <v>0</v>
      </c>
    </row>
    <row r="76" spans="2:17" ht="15.75" thickBot="1" x14ac:dyDescent="0.3">
      <c r="B76" s="15" t="s">
        <v>88</v>
      </c>
      <c r="C76" s="9">
        <v>0</v>
      </c>
      <c r="D76" s="9">
        <v>0</v>
      </c>
      <c r="E76" s="27">
        <v>0</v>
      </c>
      <c r="F76" s="26">
        <v>0</v>
      </c>
      <c r="G76" s="26">
        <v>0</v>
      </c>
      <c r="H76" s="26">
        <v>0</v>
      </c>
      <c r="I76" s="26">
        <v>0</v>
      </c>
      <c r="J76" s="26">
        <v>0</v>
      </c>
      <c r="K76" s="26"/>
      <c r="L76" s="26"/>
      <c r="M76" s="26"/>
      <c r="N76" s="61"/>
      <c r="O76" s="26"/>
      <c r="P76" s="26"/>
      <c r="Q76" s="70">
        <f>+E76+F76+G76+H76+I76+J76+K76+L76+M76+N76+O76+P76</f>
        <v>0</v>
      </c>
    </row>
    <row r="77" spans="2:17" x14ac:dyDescent="0.25">
      <c r="B77" s="16" t="s">
        <v>89</v>
      </c>
      <c r="C77" s="6">
        <v>0</v>
      </c>
      <c r="D77" s="5">
        <v>0</v>
      </c>
      <c r="E77" s="33">
        <v>0</v>
      </c>
      <c r="F77" s="33">
        <v>0</v>
      </c>
      <c r="G77" s="7">
        <v>0</v>
      </c>
      <c r="H77" s="7">
        <v>0</v>
      </c>
      <c r="I77" s="7">
        <v>0</v>
      </c>
      <c r="J77" s="6">
        <v>0</v>
      </c>
      <c r="K77" s="13">
        <v>0</v>
      </c>
      <c r="L77" s="13">
        <v>0</v>
      </c>
      <c r="M77" s="13">
        <v>0</v>
      </c>
      <c r="N77" s="63">
        <v>0</v>
      </c>
      <c r="O77" s="13">
        <v>0</v>
      </c>
      <c r="P77" s="33">
        <v>0</v>
      </c>
      <c r="Q77" s="60">
        <f>+E77+F77+G77+H77+I77+J77+K77+L77+M77+N77+O77+P77</f>
        <v>0</v>
      </c>
    </row>
    <row r="78" spans="2:17" x14ac:dyDescent="0.25">
      <c r="B78" s="16" t="s">
        <v>90</v>
      </c>
      <c r="C78" s="6">
        <v>0</v>
      </c>
      <c r="D78" s="5">
        <v>0</v>
      </c>
      <c r="E78" s="33">
        <v>0</v>
      </c>
      <c r="F78" s="33">
        <v>0</v>
      </c>
      <c r="G78" s="7">
        <v>0</v>
      </c>
      <c r="H78" s="7">
        <v>0</v>
      </c>
      <c r="I78" s="7">
        <v>0</v>
      </c>
      <c r="J78" s="6">
        <v>0</v>
      </c>
      <c r="K78" s="6">
        <v>0</v>
      </c>
      <c r="L78" s="6">
        <v>0</v>
      </c>
      <c r="M78" s="6">
        <v>0</v>
      </c>
      <c r="N78" s="63">
        <v>0</v>
      </c>
      <c r="O78" s="13">
        <v>0</v>
      </c>
      <c r="P78" s="33">
        <v>0</v>
      </c>
      <c r="Q78" s="60">
        <f t="shared" si="3"/>
        <v>0</v>
      </c>
    </row>
    <row r="79" spans="2:17" ht="25.5" customHeight="1" thickBot="1" x14ac:dyDescent="0.3">
      <c r="B79" s="16" t="s">
        <v>91</v>
      </c>
      <c r="C79" s="6">
        <v>0</v>
      </c>
      <c r="D79" s="5">
        <v>0</v>
      </c>
      <c r="E79" s="33">
        <v>0</v>
      </c>
      <c r="F79" s="33">
        <v>0</v>
      </c>
      <c r="G79" s="7">
        <v>0</v>
      </c>
      <c r="H79" s="7">
        <v>0</v>
      </c>
      <c r="I79" s="7">
        <v>0</v>
      </c>
      <c r="J79" s="6">
        <v>0</v>
      </c>
      <c r="K79" s="6">
        <v>0</v>
      </c>
      <c r="L79" s="6">
        <v>0</v>
      </c>
      <c r="M79" s="6">
        <v>0</v>
      </c>
      <c r="N79" s="63">
        <v>0</v>
      </c>
      <c r="O79" s="13">
        <v>0</v>
      </c>
      <c r="P79" s="33">
        <v>0</v>
      </c>
      <c r="Q79" s="60">
        <f t="shared" si="3"/>
        <v>0</v>
      </c>
    </row>
    <row r="80" spans="2:17" ht="15.75" thickBot="1" x14ac:dyDescent="0.3">
      <c r="B80" s="15" t="s">
        <v>92</v>
      </c>
      <c r="C80" s="9">
        <v>0</v>
      </c>
      <c r="D80" s="9">
        <v>0</v>
      </c>
      <c r="E80" s="27">
        <v>0</v>
      </c>
      <c r="F80" s="26">
        <v>0</v>
      </c>
      <c r="G80" s="26">
        <v>0</v>
      </c>
      <c r="H80" s="26">
        <v>0</v>
      </c>
      <c r="I80" s="26">
        <v>0</v>
      </c>
      <c r="J80" s="26">
        <v>0</v>
      </c>
      <c r="K80" s="26"/>
      <c r="L80" s="26"/>
      <c r="M80" s="26"/>
      <c r="N80" s="61"/>
      <c r="O80" s="26"/>
      <c r="P80" s="26"/>
      <c r="Q80" s="70">
        <f t="shared" si="3"/>
        <v>0</v>
      </c>
    </row>
    <row r="81" spans="2:20" x14ac:dyDescent="0.25">
      <c r="B81" s="16" t="s">
        <v>93</v>
      </c>
      <c r="C81" s="6">
        <v>0</v>
      </c>
      <c r="D81" s="5">
        <v>0</v>
      </c>
      <c r="E81" s="33">
        <v>0</v>
      </c>
      <c r="F81" s="33">
        <v>0</v>
      </c>
      <c r="G81" s="7">
        <v>0</v>
      </c>
      <c r="H81" s="7">
        <v>0</v>
      </c>
      <c r="I81" s="7">
        <v>0</v>
      </c>
      <c r="J81" s="6">
        <v>0</v>
      </c>
      <c r="K81" s="6">
        <v>0</v>
      </c>
      <c r="L81" s="6">
        <v>0</v>
      </c>
      <c r="M81" s="6">
        <v>0</v>
      </c>
      <c r="N81" s="63">
        <v>0</v>
      </c>
      <c r="O81" s="6">
        <v>0</v>
      </c>
      <c r="P81" s="33">
        <v>0</v>
      </c>
      <c r="Q81" s="60">
        <f t="shared" ref="Q81:Q88" si="10">+E81+F81+G81+H81+I81+J81+K81+L81+M81+N81+O81+P81</f>
        <v>0</v>
      </c>
    </row>
    <row r="82" spans="2:20" ht="30.75" customHeight="1" x14ac:dyDescent="0.25">
      <c r="B82" s="16" t="s">
        <v>94</v>
      </c>
      <c r="C82" s="6">
        <v>0</v>
      </c>
      <c r="D82" s="5">
        <v>0</v>
      </c>
      <c r="E82" s="33">
        <v>0</v>
      </c>
      <c r="F82" s="33">
        <v>0</v>
      </c>
      <c r="G82" s="7">
        <v>0</v>
      </c>
      <c r="H82" s="7">
        <v>0</v>
      </c>
      <c r="I82" s="7">
        <v>0</v>
      </c>
      <c r="J82" s="6">
        <v>0</v>
      </c>
      <c r="K82" s="6">
        <v>0</v>
      </c>
      <c r="L82" s="6">
        <v>0</v>
      </c>
      <c r="M82" s="6">
        <v>0</v>
      </c>
      <c r="N82" s="63">
        <v>0</v>
      </c>
      <c r="O82" s="6">
        <v>0</v>
      </c>
      <c r="P82" s="33">
        <v>0</v>
      </c>
      <c r="Q82" s="60">
        <f t="shared" si="10"/>
        <v>0</v>
      </c>
    </row>
    <row r="83" spans="2:20" ht="24.75" customHeight="1" thickBot="1" x14ac:dyDescent="0.3">
      <c r="B83" s="16" t="s">
        <v>95</v>
      </c>
      <c r="C83" s="6">
        <v>0</v>
      </c>
      <c r="D83" s="5">
        <v>0</v>
      </c>
      <c r="E83" s="33">
        <v>0</v>
      </c>
      <c r="F83" s="33">
        <v>0</v>
      </c>
      <c r="G83" s="7">
        <v>0</v>
      </c>
      <c r="H83" s="7">
        <v>0</v>
      </c>
      <c r="I83" s="7">
        <v>0</v>
      </c>
      <c r="J83" s="6">
        <v>0</v>
      </c>
      <c r="K83" s="6">
        <v>0</v>
      </c>
      <c r="L83" s="6">
        <v>0</v>
      </c>
      <c r="M83" s="6">
        <v>0</v>
      </c>
      <c r="N83" s="63">
        <v>0</v>
      </c>
      <c r="O83" s="6">
        <v>0</v>
      </c>
      <c r="P83" s="33">
        <v>0</v>
      </c>
      <c r="Q83" s="60">
        <f t="shared" si="10"/>
        <v>0</v>
      </c>
    </row>
    <row r="84" spans="2:20" ht="15.75" thickBot="1" x14ac:dyDescent="0.3">
      <c r="B84" s="15" t="s">
        <v>96</v>
      </c>
      <c r="C84" s="9">
        <v>0</v>
      </c>
      <c r="D84" s="9">
        <v>0</v>
      </c>
      <c r="E84" s="27">
        <v>0</v>
      </c>
      <c r="F84" s="26">
        <v>0</v>
      </c>
      <c r="G84" s="26">
        <v>0</v>
      </c>
      <c r="H84" s="26">
        <v>0</v>
      </c>
      <c r="I84" s="26">
        <v>0</v>
      </c>
      <c r="J84" s="26">
        <v>0</v>
      </c>
      <c r="K84" s="26"/>
      <c r="L84" s="26"/>
      <c r="M84" s="26"/>
      <c r="N84" s="61"/>
      <c r="O84" s="26"/>
      <c r="P84" s="26"/>
      <c r="Q84" s="70">
        <f t="shared" si="10"/>
        <v>0</v>
      </c>
    </row>
    <row r="85" spans="2:20" x14ac:dyDescent="0.25">
      <c r="B85" s="16" t="s">
        <v>97</v>
      </c>
      <c r="C85" s="6">
        <v>0</v>
      </c>
      <c r="D85" s="5">
        <v>0</v>
      </c>
      <c r="E85" s="33">
        <v>0</v>
      </c>
      <c r="F85" s="33">
        <v>0</v>
      </c>
      <c r="G85" s="7">
        <v>0</v>
      </c>
      <c r="H85" s="7">
        <v>0</v>
      </c>
      <c r="I85" s="7">
        <v>0</v>
      </c>
      <c r="J85" s="6">
        <v>0</v>
      </c>
      <c r="K85" s="6">
        <v>0</v>
      </c>
      <c r="L85" s="6">
        <v>0</v>
      </c>
      <c r="M85" s="6">
        <v>0</v>
      </c>
      <c r="N85" s="63">
        <v>0</v>
      </c>
      <c r="O85" s="6">
        <v>0</v>
      </c>
      <c r="P85" s="33">
        <v>0</v>
      </c>
      <c r="Q85" s="60">
        <f t="shared" si="10"/>
        <v>0</v>
      </c>
    </row>
    <row r="86" spans="2:20" ht="15.75" thickBot="1" x14ac:dyDescent="0.3">
      <c r="B86" s="16" t="s">
        <v>98</v>
      </c>
      <c r="C86" s="6">
        <v>0</v>
      </c>
      <c r="D86" s="5">
        <v>0</v>
      </c>
      <c r="E86" s="33">
        <v>0</v>
      </c>
      <c r="F86" s="33">
        <v>0</v>
      </c>
      <c r="G86" s="7">
        <v>0</v>
      </c>
      <c r="H86" s="7">
        <v>0</v>
      </c>
      <c r="I86" s="7">
        <v>0</v>
      </c>
      <c r="J86" s="6">
        <v>0</v>
      </c>
      <c r="K86" s="6">
        <v>0</v>
      </c>
      <c r="L86" s="6">
        <v>0</v>
      </c>
      <c r="M86" s="6">
        <v>0</v>
      </c>
      <c r="N86" s="63">
        <v>0</v>
      </c>
      <c r="O86" s="6">
        <v>0</v>
      </c>
      <c r="P86" s="33">
        <v>0</v>
      </c>
      <c r="Q86" s="60">
        <f t="shared" si="10"/>
        <v>0</v>
      </c>
    </row>
    <row r="87" spans="2:20" ht="15.75" thickBot="1" x14ac:dyDescent="0.3">
      <c r="B87" s="15" t="s">
        <v>99</v>
      </c>
      <c r="C87" s="9">
        <v>0</v>
      </c>
      <c r="D87" s="9">
        <v>0</v>
      </c>
      <c r="E87" s="27">
        <v>0</v>
      </c>
      <c r="F87" s="26">
        <v>0</v>
      </c>
      <c r="G87" s="26">
        <v>0</v>
      </c>
      <c r="H87" s="26">
        <v>0</v>
      </c>
      <c r="I87" s="26">
        <v>0</v>
      </c>
      <c r="J87" s="26">
        <v>0</v>
      </c>
      <c r="K87" s="26">
        <v>0</v>
      </c>
      <c r="L87" s="26">
        <v>0</v>
      </c>
      <c r="M87" s="26">
        <v>0</v>
      </c>
      <c r="N87" s="61">
        <v>0</v>
      </c>
      <c r="O87" s="26">
        <v>0</v>
      </c>
      <c r="P87" s="26">
        <v>0</v>
      </c>
      <c r="Q87" s="70">
        <f t="shared" si="10"/>
        <v>0</v>
      </c>
    </row>
    <row r="88" spans="2:20" ht="25.5" x14ac:dyDescent="0.25">
      <c r="B88" s="16" t="s">
        <v>100</v>
      </c>
      <c r="C88" s="6"/>
      <c r="D88" s="4">
        <v>0</v>
      </c>
      <c r="E88" s="33">
        <v>0</v>
      </c>
      <c r="F88" s="7">
        <v>0</v>
      </c>
      <c r="G88" s="7">
        <v>0</v>
      </c>
      <c r="H88" s="7">
        <v>0</v>
      </c>
      <c r="I88" s="7">
        <v>0</v>
      </c>
      <c r="J88" s="6">
        <v>0</v>
      </c>
      <c r="K88" s="6">
        <v>0</v>
      </c>
      <c r="L88" s="6">
        <v>0</v>
      </c>
      <c r="M88" s="6">
        <v>0</v>
      </c>
      <c r="N88" s="63">
        <v>0</v>
      </c>
      <c r="O88" s="6">
        <v>0</v>
      </c>
      <c r="P88" s="33">
        <v>0</v>
      </c>
      <c r="Q88" s="60">
        <f t="shared" si="10"/>
        <v>0</v>
      </c>
      <c r="T88" s="24"/>
    </row>
    <row r="89" spans="2:20" x14ac:dyDescent="0.25">
      <c r="B89" s="18" t="s">
        <v>101</v>
      </c>
      <c r="C89" s="45">
        <f>+C16+C22+C32+C42+C58+C68</f>
        <v>175421909.13</v>
      </c>
      <c r="D89" s="8">
        <f>+D16+D22+D32+D42+D58+D68</f>
        <v>0</v>
      </c>
      <c r="E89" s="34">
        <f t="shared" ref="E89:H89" si="11">+E16+E22+E32+E42+E58+E68</f>
        <v>8084430.142</v>
      </c>
      <c r="F89" s="45">
        <f>+F16+F22+F32+F42+F58+F68</f>
        <v>5382688.3799999999</v>
      </c>
      <c r="G89" s="45">
        <f t="shared" si="11"/>
        <v>4905520.5599999996</v>
      </c>
      <c r="H89" s="45">
        <f t="shared" si="11"/>
        <v>19805036.110000003</v>
      </c>
      <c r="I89" s="45">
        <f>+I16+I22+I32+I42+I58+I68</f>
        <v>6492296.6099999994</v>
      </c>
      <c r="J89" s="34">
        <f>+J16+J22+J32+J42+J58+J68</f>
        <v>12304819.18</v>
      </c>
      <c r="K89" s="45">
        <f>+K16+K22+K32+K42+K58+K68</f>
        <v>7787629.2600000007</v>
      </c>
      <c r="L89" s="45">
        <f>+L16+L22+L32+L42+L58+L68</f>
        <v>8735464.1500000004</v>
      </c>
      <c r="M89" s="45">
        <f>+M16+M22+M32+M42+M58+M68</f>
        <v>15999010.029999999</v>
      </c>
      <c r="N89" s="64">
        <f t="shared" ref="N89:P89" si="12">+N16+N22+N32+N42+N58+N68</f>
        <v>7893688.8599999994</v>
      </c>
      <c r="O89" s="45">
        <f t="shared" si="12"/>
        <v>8698668.3099999987</v>
      </c>
      <c r="P89" s="34">
        <f t="shared" si="12"/>
        <v>22613943.59</v>
      </c>
      <c r="Q89" s="64">
        <f>+Q16+Q22+Q32+Q42+Q58+Q68</f>
        <v>128703195.18200001</v>
      </c>
      <c r="R89" s="40"/>
      <c r="T89" s="12"/>
    </row>
    <row r="90" spans="2:20" ht="27" customHeight="1" x14ac:dyDescent="0.25">
      <c r="B90" s="37" t="s">
        <v>108</v>
      </c>
      <c r="C90" s="72"/>
      <c r="D90" s="38"/>
      <c r="E90" s="39"/>
      <c r="F90" s="38"/>
      <c r="G90" s="38"/>
      <c r="H90" s="38"/>
      <c r="I90" s="38"/>
      <c r="J90" s="38"/>
      <c r="K90" s="38"/>
      <c r="L90" s="38"/>
      <c r="M90" s="38"/>
      <c r="N90" s="65"/>
      <c r="O90" s="38"/>
      <c r="P90" s="39"/>
      <c r="Q90" s="65"/>
      <c r="T90" s="12"/>
    </row>
    <row r="91" spans="2:20" ht="15.75" thickBot="1" x14ac:dyDescent="0.3">
      <c r="D91" s="31"/>
      <c r="H91" s="31"/>
    </row>
    <row r="92" spans="2:20" ht="24.75" thickBot="1" x14ac:dyDescent="0.3">
      <c r="B92" s="21" t="s">
        <v>102</v>
      </c>
      <c r="C92" s="29"/>
      <c r="D92" s="30"/>
      <c r="G92" s="24"/>
      <c r="H92" s="29"/>
      <c r="J92" s="31"/>
    </row>
    <row r="93" spans="2:20" ht="28.5" customHeight="1" thickBot="1" x14ac:dyDescent="0.3">
      <c r="B93" s="22" t="s">
        <v>103</v>
      </c>
      <c r="D93" s="29"/>
      <c r="G93" s="24"/>
      <c r="H93" s="24"/>
      <c r="J93" s="30"/>
      <c r="K93" s="29"/>
      <c r="L93" s="30"/>
      <c r="M93" s="29"/>
    </row>
    <row r="94" spans="2:20" ht="85.5" thickBot="1" x14ac:dyDescent="0.3">
      <c r="B94" s="23" t="s">
        <v>104</v>
      </c>
    </row>
    <row r="98" spans="2:17" s="25" customFormat="1" ht="37.5" x14ac:dyDescent="0.3">
      <c r="B98" s="20" t="s">
        <v>105</v>
      </c>
      <c r="E98" s="35"/>
      <c r="N98" s="66"/>
      <c r="P98" s="35"/>
      <c r="Q98" s="71"/>
    </row>
    <row r="99" spans="2:17" ht="15.75" x14ac:dyDescent="0.25">
      <c r="B99" s="10" t="s">
        <v>106</v>
      </c>
    </row>
  </sheetData>
  <mergeCells count="9">
    <mergeCell ref="B7:Q7"/>
    <mergeCell ref="E13:Q13"/>
    <mergeCell ref="B3:Q3"/>
    <mergeCell ref="B4:Q4"/>
    <mergeCell ref="B13:B14"/>
    <mergeCell ref="C13:C14"/>
    <mergeCell ref="D13:D14"/>
    <mergeCell ref="B5:Q5"/>
    <mergeCell ref="B6:Q6"/>
  </mergeCells>
  <phoneticPr fontId="20" type="noConversion"/>
  <printOptions horizontalCentered="1" verticalCentered="1"/>
  <pageMargins left="0.15748031496062992" right="0.23622047244094491" top="0.15748031496062992" bottom="0.15748031496062992" header="0.31496062992125984" footer="0.31496062992125984"/>
  <pageSetup paperSize="5" scale="37" fitToHeight="2" pageOrder="overThenDown" orientation="landscape" r:id="rId1"/>
  <rowBreaks count="1" manualBreakCount="1">
    <brk id="75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E166B-C247-47D0-B811-BF320C0A4F92}">
  <sheetPr>
    <pageSetUpPr fitToPage="1"/>
  </sheetPr>
  <dimension ref="A1:F98"/>
  <sheetViews>
    <sheetView zoomScale="106" zoomScaleNormal="106" workbookViewId="0">
      <selection activeCell="A5" sqref="A5:C5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6" max="6" width="16.7109375" bestFit="1" customWidth="1"/>
  </cols>
  <sheetData>
    <row r="1" spans="1:3" ht="7.5" customHeight="1" x14ac:dyDescent="0.25">
      <c r="A1" cm="1">
        <f t="array" aca="1" ref="A1" ca="1">A1:C14</f>
        <v>0</v>
      </c>
    </row>
    <row r="2" spans="1:3" hidden="1" x14ac:dyDescent="0.25"/>
    <row r="3" spans="1:3" ht="28.5" customHeight="1" x14ac:dyDescent="0.25">
      <c r="A3" s="77" t="s">
        <v>0</v>
      </c>
      <c r="B3" s="78"/>
      <c r="C3" s="78"/>
    </row>
    <row r="4" spans="1:3" ht="21" customHeight="1" x14ac:dyDescent="0.25">
      <c r="A4" s="79" t="s">
        <v>110</v>
      </c>
      <c r="B4" s="80"/>
      <c r="C4" s="80"/>
    </row>
    <row r="5" spans="1:3" ht="15.75" customHeight="1" x14ac:dyDescent="0.25">
      <c r="A5" s="86" t="s">
        <v>109</v>
      </c>
      <c r="B5" s="73"/>
      <c r="C5" s="73"/>
    </row>
    <row r="6" spans="1:3" ht="15.75" customHeight="1" thickBot="1" x14ac:dyDescent="0.3">
      <c r="A6" s="73" t="s">
        <v>3</v>
      </c>
      <c r="B6" s="73"/>
      <c r="C6" s="73"/>
    </row>
    <row r="7" spans="1:3" ht="32.25" thickBot="1" x14ac:dyDescent="0.3">
      <c r="A7" s="44"/>
      <c r="B7" s="44"/>
      <c r="C7" s="53" t="s">
        <v>4</v>
      </c>
    </row>
    <row r="8" spans="1:3" ht="15.75" customHeight="1" thickBot="1" x14ac:dyDescent="0.3">
      <c r="A8" s="44" t="s">
        <v>6</v>
      </c>
      <c r="B8" s="46" t="s">
        <v>7</v>
      </c>
      <c r="C8" s="57">
        <f t="shared" ref="C8" si="0">+C9+C10</f>
        <v>175421909.12</v>
      </c>
    </row>
    <row r="9" spans="1:3" ht="15.75" customHeight="1" x14ac:dyDescent="0.25">
      <c r="A9" s="44"/>
      <c r="B9" s="48" t="s">
        <v>8</v>
      </c>
      <c r="C9" s="55">
        <v>146061909.12</v>
      </c>
    </row>
    <row r="10" spans="1:3" ht="15.75" customHeight="1" x14ac:dyDescent="0.25">
      <c r="A10" s="44"/>
      <c r="B10" s="47" t="s">
        <v>9</v>
      </c>
      <c r="C10" s="56">
        <v>29360000</v>
      </c>
    </row>
    <row r="12" spans="1:3" x14ac:dyDescent="0.25">
      <c r="A12" s="81" t="s">
        <v>10</v>
      </c>
      <c r="B12" s="82" t="s">
        <v>11</v>
      </c>
      <c r="C12" s="82" t="s">
        <v>12</v>
      </c>
    </row>
    <row r="13" spans="1:3" x14ac:dyDescent="0.25">
      <c r="A13" s="81"/>
      <c r="B13" s="83"/>
      <c r="C13" s="83"/>
    </row>
    <row r="14" spans="1:3" x14ac:dyDescent="0.25">
      <c r="A14" s="14" t="s">
        <v>27</v>
      </c>
      <c r="B14" s="3"/>
      <c r="C14" s="3"/>
    </row>
    <row r="15" spans="1:3" x14ac:dyDescent="0.25">
      <c r="A15" s="15" t="s">
        <v>28</v>
      </c>
      <c r="B15" s="9">
        <f>+B16+B17+B18+B19+B20</f>
        <v>32166067.259999998</v>
      </c>
      <c r="C15" s="9">
        <f>+C16+C17+C18+C19+C20</f>
        <v>0</v>
      </c>
    </row>
    <row r="16" spans="1:3" x14ac:dyDescent="0.25">
      <c r="A16" s="16" t="s">
        <v>29</v>
      </c>
      <c r="B16" s="36">
        <v>9802574.5</v>
      </c>
      <c r="C16" s="5">
        <v>0</v>
      </c>
    </row>
    <row r="17" spans="1:3" x14ac:dyDescent="0.25">
      <c r="A17" s="16" t="s">
        <v>30</v>
      </c>
      <c r="B17" s="36">
        <v>21248243.969999999</v>
      </c>
      <c r="C17" s="5">
        <v>0</v>
      </c>
    </row>
    <row r="18" spans="1:3" x14ac:dyDescent="0.25">
      <c r="A18" s="16" t="s">
        <v>31</v>
      </c>
      <c r="B18" s="4">
        <v>0</v>
      </c>
      <c r="C18" s="5">
        <v>0</v>
      </c>
    </row>
    <row r="19" spans="1:3" x14ac:dyDescent="0.25">
      <c r="A19" s="16" t="s">
        <v>32</v>
      </c>
      <c r="B19" s="4">
        <v>0</v>
      </c>
      <c r="C19" s="5">
        <v>0</v>
      </c>
    </row>
    <row r="20" spans="1:3" x14ac:dyDescent="0.25">
      <c r="A20" s="16" t="s">
        <v>33</v>
      </c>
      <c r="B20" s="36">
        <v>1115248.79</v>
      </c>
      <c r="C20" s="5">
        <v>0</v>
      </c>
    </row>
    <row r="21" spans="1:3" x14ac:dyDescent="0.25">
      <c r="A21" s="15" t="s">
        <v>34</v>
      </c>
      <c r="B21" s="9">
        <f>+B22+B23+B24+B25+B26+B27+B28+B29+B30</f>
        <v>70535059.289999992</v>
      </c>
      <c r="C21" s="9">
        <f>+C22+C23+C24+C25+C26+C27+C28+C29+C30</f>
        <v>0</v>
      </c>
    </row>
    <row r="22" spans="1:3" x14ac:dyDescent="0.25">
      <c r="A22" s="16" t="s">
        <v>35</v>
      </c>
      <c r="B22" s="36">
        <v>11352803.119999999</v>
      </c>
      <c r="C22" s="5">
        <v>0</v>
      </c>
    </row>
    <row r="23" spans="1:3" x14ac:dyDescent="0.25">
      <c r="A23" s="16" t="s">
        <v>36</v>
      </c>
      <c r="B23" s="4">
        <v>6164065.3700000001</v>
      </c>
      <c r="C23" s="5">
        <v>0</v>
      </c>
    </row>
    <row r="24" spans="1:3" x14ac:dyDescent="0.25">
      <c r="A24" s="16" t="s">
        <v>37</v>
      </c>
      <c r="B24" s="4">
        <v>4399515</v>
      </c>
      <c r="C24" s="5">
        <v>0</v>
      </c>
    </row>
    <row r="25" spans="1:3" x14ac:dyDescent="0.25">
      <c r="A25" s="16" t="s">
        <v>38</v>
      </c>
      <c r="B25" s="4">
        <v>121770</v>
      </c>
      <c r="C25" s="5">
        <v>0</v>
      </c>
    </row>
    <row r="26" spans="1:3" x14ac:dyDescent="0.25">
      <c r="A26" s="16" t="s">
        <v>39</v>
      </c>
      <c r="B26" s="4">
        <v>11836784.5</v>
      </c>
      <c r="C26" s="5">
        <v>0</v>
      </c>
    </row>
    <row r="27" spans="1:3" x14ac:dyDescent="0.25">
      <c r="A27" s="16" t="s">
        <v>40</v>
      </c>
      <c r="B27" s="4">
        <v>656817.16</v>
      </c>
      <c r="C27" s="5">
        <v>0</v>
      </c>
    </row>
    <row r="28" spans="1:3" ht="25.5" x14ac:dyDescent="0.25">
      <c r="A28" s="16" t="s">
        <v>41</v>
      </c>
      <c r="B28" s="4">
        <v>33245208.809999999</v>
      </c>
      <c r="C28" s="5">
        <v>0</v>
      </c>
    </row>
    <row r="29" spans="1:3" ht="25.5" x14ac:dyDescent="0.25">
      <c r="A29" s="16" t="s">
        <v>42</v>
      </c>
      <c r="B29" s="4">
        <v>2758095.33</v>
      </c>
      <c r="C29" s="5">
        <v>0</v>
      </c>
    </row>
    <row r="30" spans="1:3" x14ac:dyDescent="0.25">
      <c r="A30" s="41" t="s">
        <v>43</v>
      </c>
      <c r="B30" s="42">
        <v>0</v>
      </c>
      <c r="C30" s="5">
        <v>0</v>
      </c>
    </row>
    <row r="31" spans="1:3" x14ac:dyDescent="0.25">
      <c r="A31" s="15" t="s">
        <v>44</v>
      </c>
      <c r="B31" s="9">
        <f>+B32+B33+B34+B35+B36+B37+B38+B39+B40</f>
        <v>53140693.369999997</v>
      </c>
      <c r="C31" s="9">
        <f>+C32+C33+C34+C35+C36+C37+C38+C39+C40</f>
        <v>0</v>
      </c>
    </row>
    <row r="32" spans="1:3" x14ac:dyDescent="0.25">
      <c r="A32" s="16" t="s">
        <v>45</v>
      </c>
      <c r="B32" s="4">
        <v>4728487.3899999997</v>
      </c>
      <c r="C32" s="5">
        <v>0</v>
      </c>
    </row>
    <row r="33" spans="1:3" x14ac:dyDescent="0.25">
      <c r="A33" s="16" t="s">
        <v>46</v>
      </c>
      <c r="B33" s="4">
        <v>0</v>
      </c>
      <c r="C33" s="5">
        <v>0</v>
      </c>
    </row>
    <row r="34" spans="1:3" x14ac:dyDescent="0.25">
      <c r="A34" s="16" t="s">
        <v>47</v>
      </c>
      <c r="B34" s="4">
        <v>0</v>
      </c>
      <c r="C34" s="5">
        <v>0</v>
      </c>
    </row>
    <row r="35" spans="1:3" x14ac:dyDescent="0.25">
      <c r="A35" s="16" t="s">
        <v>48</v>
      </c>
      <c r="B35" s="4">
        <v>400000</v>
      </c>
      <c r="C35" s="5">
        <v>0</v>
      </c>
    </row>
    <row r="36" spans="1:3" x14ac:dyDescent="0.25">
      <c r="A36" s="16" t="s">
        <v>49</v>
      </c>
      <c r="B36" s="4">
        <v>173842</v>
      </c>
      <c r="C36" s="5">
        <v>0</v>
      </c>
    </row>
    <row r="37" spans="1:3" ht="25.5" x14ac:dyDescent="0.25">
      <c r="A37" s="16" t="s">
        <v>50</v>
      </c>
      <c r="B37" s="4">
        <v>280000</v>
      </c>
      <c r="C37" s="5">
        <v>0</v>
      </c>
    </row>
    <row r="38" spans="1:3" ht="25.5" x14ac:dyDescent="0.25">
      <c r="A38" s="16" t="s">
        <v>51</v>
      </c>
      <c r="B38" s="4">
        <v>29982661.66</v>
      </c>
      <c r="C38" s="5">
        <v>0</v>
      </c>
    </row>
    <row r="39" spans="1:3" ht="25.5" x14ac:dyDescent="0.25">
      <c r="A39" s="16" t="s">
        <v>52</v>
      </c>
      <c r="B39" s="6">
        <v>0</v>
      </c>
      <c r="C39" s="5">
        <v>0</v>
      </c>
    </row>
    <row r="40" spans="1:3" x14ac:dyDescent="0.25">
      <c r="A40" s="16" t="s">
        <v>53</v>
      </c>
      <c r="B40" s="4">
        <v>17575702.32</v>
      </c>
      <c r="C40" s="5">
        <v>0</v>
      </c>
    </row>
    <row r="41" spans="1:3" x14ac:dyDescent="0.25">
      <c r="A41" s="15" t="s">
        <v>54</v>
      </c>
      <c r="B41" s="9">
        <f t="shared" ref="B41" si="1">+B42+B43+B44+B45+B46+B47+B48+B48</f>
        <v>0</v>
      </c>
      <c r="C41" s="9">
        <f>+C42+C43+C44+C45+C46+C47+C48+C48</f>
        <v>0</v>
      </c>
    </row>
    <row r="42" spans="1:3" ht="22.5" customHeight="1" x14ac:dyDescent="0.25">
      <c r="A42" s="16" t="s">
        <v>55</v>
      </c>
      <c r="B42" s="4">
        <v>0</v>
      </c>
      <c r="C42" s="5">
        <v>0</v>
      </c>
    </row>
    <row r="43" spans="1:3" ht="25.5" x14ac:dyDescent="0.25">
      <c r="A43" s="16" t="s">
        <v>56</v>
      </c>
      <c r="B43" s="6">
        <v>0</v>
      </c>
      <c r="C43" s="5">
        <v>0</v>
      </c>
    </row>
    <row r="44" spans="1:3" ht="25.5" x14ac:dyDescent="0.25">
      <c r="A44" s="16" t="s">
        <v>57</v>
      </c>
      <c r="B44" s="6">
        <v>0</v>
      </c>
      <c r="C44" s="5">
        <v>0</v>
      </c>
    </row>
    <row r="45" spans="1:3" ht="25.5" x14ac:dyDescent="0.25">
      <c r="A45" s="16" t="s">
        <v>58</v>
      </c>
      <c r="B45" s="6">
        <v>0</v>
      </c>
      <c r="C45" s="5">
        <v>0</v>
      </c>
    </row>
    <row r="46" spans="1:3" ht="25.5" x14ac:dyDescent="0.25">
      <c r="A46" s="16" t="s">
        <v>59</v>
      </c>
      <c r="B46" s="6">
        <v>0</v>
      </c>
      <c r="C46" s="5">
        <v>0</v>
      </c>
    </row>
    <row r="47" spans="1:3" ht="21.75" customHeight="1" x14ac:dyDescent="0.25">
      <c r="A47" s="16" t="s">
        <v>60</v>
      </c>
      <c r="B47" s="6">
        <v>0</v>
      </c>
      <c r="C47" s="5">
        <v>0</v>
      </c>
    </row>
    <row r="48" spans="1:3" ht="25.5" x14ac:dyDescent="0.25">
      <c r="A48" s="16" t="s">
        <v>61</v>
      </c>
      <c r="B48" s="6">
        <v>0</v>
      </c>
      <c r="C48" s="5">
        <v>0</v>
      </c>
    </row>
    <row r="49" spans="1:3" x14ac:dyDescent="0.25">
      <c r="A49" s="15" t="s">
        <v>62</v>
      </c>
      <c r="B49" s="9">
        <v>0</v>
      </c>
      <c r="C49" s="9">
        <v>0</v>
      </c>
    </row>
    <row r="50" spans="1:3" ht="25.5" x14ac:dyDescent="0.25">
      <c r="A50" s="16" t="s">
        <v>63</v>
      </c>
      <c r="B50" s="6">
        <v>0</v>
      </c>
      <c r="C50" s="5">
        <v>0</v>
      </c>
    </row>
    <row r="51" spans="1:3" ht="25.5" x14ac:dyDescent="0.25">
      <c r="A51" s="16" t="s">
        <v>64</v>
      </c>
      <c r="B51" s="6">
        <v>0</v>
      </c>
      <c r="C51" s="5">
        <v>0</v>
      </c>
    </row>
    <row r="52" spans="1:3" ht="25.5" x14ac:dyDescent="0.25">
      <c r="A52" s="16" t="s">
        <v>65</v>
      </c>
      <c r="B52" s="6">
        <v>0</v>
      </c>
      <c r="C52" s="5">
        <v>0</v>
      </c>
    </row>
    <row r="53" spans="1:3" ht="25.5" x14ac:dyDescent="0.25">
      <c r="A53" s="16" t="s">
        <v>66</v>
      </c>
      <c r="B53" s="6">
        <v>0</v>
      </c>
      <c r="C53" s="5">
        <v>0</v>
      </c>
    </row>
    <row r="54" spans="1:3" ht="25.5" x14ac:dyDescent="0.25">
      <c r="A54" s="16" t="s">
        <v>67</v>
      </c>
      <c r="B54" s="6">
        <v>0</v>
      </c>
      <c r="C54" s="5">
        <v>0</v>
      </c>
    </row>
    <row r="55" spans="1:3" ht="25.5" x14ac:dyDescent="0.25">
      <c r="A55" s="16" t="s">
        <v>68</v>
      </c>
      <c r="B55" s="6">
        <v>0</v>
      </c>
      <c r="C55" s="5">
        <v>0</v>
      </c>
    </row>
    <row r="56" spans="1:3" ht="25.5" x14ac:dyDescent="0.25">
      <c r="A56" s="16" t="s">
        <v>69</v>
      </c>
      <c r="B56" s="6">
        <v>0</v>
      </c>
      <c r="C56" s="5">
        <v>0</v>
      </c>
    </row>
    <row r="57" spans="1:3" x14ac:dyDescent="0.25">
      <c r="A57" s="15" t="s">
        <v>70</v>
      </c>
      <c r="B57" s="9">
        <f>+B58+B59+B60+B61+B62+B63+B64+B65+B66</f>
        <v>19580089.210000001</v>
      </c>
      <c r="C57" s="9">
        <f>+C58+C59+C60+C61+C62+C63+C64+C65+C66</f>
        <v>0</v>
      </c>
    </row>
    <row r="58" spans="1:3" x14ac:dyDescent="0.25">
      <c r="A58" s="16" t="s">
        <v>71</v>
      </c>
      <c r="B58" s="4">
        <v>1200000</v>
      </c>
      <c r="C58" s="5">
        <v>0</v>
      </c>
    </row>
    <row r="59" spans="1:3" ht="26.25" customHeight="1" x14ac:dyDescent="0.25">
      <c r="A59" s="16" t="s">
        <v>72</v>
      </c>
      <c r="B59" s="4">
        <v>0</v>
      </c>
      <c r="C59" s="5">
        <v>0</v>
      </c>
    </row>
    <row r="60" spans="1:3" ht="36" customHeight="1" x14ac:dyDescent="0.25">
      <c r="A60" s="16" t="s">
        <v>73</v>
      </c>
      <c r="B60" s="4">
        <v>15880089.210000001</v>
      </c>
      <c r="C60" s="5">
        <v>0</v>
      </c>
    </row>
    <row r="61" spans="1:3" ht="25.5" x14ac:dyDescent="0.25">
      <c r="A61" s="16" t="s">
        <v>74</v>
      </c>
      <c r="B61" s="4">
        <v>0</v>
      </c>
      <c r="C61" s="5">
        <v>0</v>
      </c>
    </row>
    <row r="62" spans="1:3" ht="21" customHeight="1" x14ac:dyDescent="0.25">
      <c r="A62" s="16" t="s">
        <v>75</v>
      </c>
      <c r="B62" s="4">
        <v>2500000</v>
      </c>
      <c r="C62" s="5">
        <v>0</v>
      </c>
    </row>
    <row r="63" spans="1:3" x14ac:dyDescent="0.25">
      <c r="A63" s="16" t="s">
        <v>76</v>
      </c>
      <c r="B63" s="4">
        <v>0</v>
      </c>
      <c r="C63" s="5">
        <v>0</v>
      </c>
    </row>
    <row r="64" spans="1:3" x14ac:dyDescent="0.25">
      <c r="A64" s="16" t="s">
        <v>77</v>
      </c>
      <c r="B64" s="4">
        <v>0</v>
      </c>
      <c r="C64" s="5">
        <v>0</v>
      </c>
    </row>
    <row r="65" spans="1:3" x14ac:dyDescent="0.25">
      <c r="A65" s="16" t="s">
        <v>78</v>
      </c>
      <c r="B65" s="4">
        <v>0</v>
      </c>
      <c r="C65" s="5">
        <v>0</v>
      </c>
    </row>
    <row r="66" spans="1:3" ht="26.25" customHeight="1" x14ac:dyDescent="0.25">
      <c r="A66" s="16" t="s">
        <v>79</v>
      </c>
      <c r="B66" s="4">
        <v>0</v>
      </c>
      <c r="C66" s="5">
        <v>0</v>
      </c>
    </row>
    <row r="67" spans="1:3" x14ac:dyDescent="0.25">
      <c r="A67" s="15" t="s">
        <v>80</v>
      </c>
      <c r="B67" s="9">
        <f t="shared" ref="B67" si="2">+B68+B69+B70+B71</f>
        <v>0</v>
      </c>
      <c r="C67" s="9">
        <f>+C68+C69+C70+C71</f>
        <v>0</v>
      </c>
    </row>
    <row r="68" spans="1:3" x14ac:dyDescent="0.25">
      <c r="A68" s="16" t="s">
        <v>81</v>
      </c>
      <c r="B68" s="4">
        <v>0</v>
      </c>
      <c r="C68" s="5">
        <v>0</v>
      </c>
    </row>
    <row r="69" spans="1:3" x14ac:dyDescent="0.25">
      <c r="A69" s="16" t="s">
        <v>82</v>
      </c>
      <c r="B69" s="4">
        <v>0</v>
      </c>
      <c r="C69" s="5">
        <v>0</v>
      </c>
    </row>
    <row r="70" spans="1:3" x14ac:dyDescent="0.25">
      <c r="A70" s="16" t="s">
        <v>83</v>
      </c>
      <c r="B70" s="4">
        <v>0</v>
      </c>
      <c r="C70" s="5">
        <v>0</v>
      </c>
    </row>
    <row r="71" spans="1:3" ht="25.5" x14ac:dyDescent="0.25">
      <c r="A71" s="17" t="s">
        <v>84</v>
      </c>
      <c r="B71" s="4">
        <v>0</v>
      </c>
      <c r="C71" s="5">
        <v>0</v>
      </c>
    </row>
    <row r="72" spans="1:3" ht="25.5" x14ac:dyDescent="0.25">
      <c r="A72" s="15" t="s">
        <v>85</v>
      </c>
      <c r="B72" s="9">
        <v>0</v>
      </c>
      <c r="C72" s="9">
        <v>0</v>
      </c>
    </row>
    <row r="73" spans="1:3" x14ac:dyDescent="0.25">
      <c r="A73" s="16" t="s">
        <v>86</v>
      </c>
      <c r="B73" s="6">
        <v>0</v>
      </c>
      <c r="C73" s="5">
        <v>0</v>
      </c>
    </row>
    <row r="74" spans="1:3" ht="25.5" customHeight="1" x14ac:dyDescent="0.25">
      <c r="A74" s="16" t="s">
        <v>87</v>
      </c>
      <c r="B74" s="6">
        <v>0</v>
      </c>
      <c r="C74" s="5">
        <v>0</v>
      </c>
    </row>
    <row r="75" spans="1:3" x14ac:dyDescent="0.25">
      <c r="A75" s="15" t="s">
        <v>88</v>
      </c>
      <c r="B75" s="9">
        <v>0</v>
      </c>
      <c r="C75" s="9">
        <v>0</v>
      </c>
    </row>
    <row r="76" spans="1:3" x14ac:dyDescent="0.25">
      <c r="A76" s="16" t="s">
        <v>89</v>
      </c>
      <c r="B76" s="6">
        <v>0</v>
      </c>
      <c r="C76" s="5">
        <v>0</v>
      </c>
    </row>
    <row r="77" spans="1:3" x14ac:dyDescent="0.25">
      <c r="A77" s="16" t="s">
        <v>90</v>
      </c>
      <c r="B77" s="6">
        <v>0</v>
      </c>
      <c r="C77" s="5">
        <v>0</v>
      </c>
    </row>
    <row r="78" spans="1:3" ht="25.5" customHeight="1" x14ac:dyDescent="0.25">
      <c r="A78" s="16" t="s">
        <v>91</v>
      </c>
      <c r="B78" s="6">
        <v>0</v>
      </c>
      <c r="C78" s="5">
        <v>0</v>
      </c>
    </row>
    <row r="79" spans="1:3" x14ac:dyDescent="0.25">
      <c r="A79" s="15" t="s">
        <v>92</v>
      </c>
      <c r="B79" s="9">
        <v>0</v>
      </c>
      <c r="C79" s="9">
        <v>0</v>
      </c>
    </row>
    <row r="80" spans="1:3" x14ac:dyDescent="0.25">
      <c r="A80" s="16" t="s">
        <v>93</v>
      </c>
      <c r="B80" s="6">
        <v>0</v>
      </c>
      <c r="C80" s="5">
        <v>0</v>
      </c>
    </row>
    <row r="81" spans="1:6" ht="30.75" customHeight="1" x14ac:dyDescent="0.25">
      <c r="A81" s="16" t="s">
        <v>94</v>
      </c>
      <c r="B81" s="6">
        <v>0</v>
      </c>
      <c r="C81" s="5">
        <v>0</v>
      </c>
    </row>
    <row r="82" spans="1:6" ht="24.75" customHeight="1" x14ac:dyDescent="0.25">
      <c r="A82" s="16" t="s">
        <v>95</v>
      </c>
      <c r="B82" s="6">
        <v>0</v>
      </c>
      <c r="C82" s="5">
        <v>0</v>
      </c>
    </row>
    <row r="83" spans="1:6" x14ac:dyDescent="0.25">
      <c r="A83" s="15" t="s">
        <v>96</v>
      </c>
      <c r="B83" s="9">
        <v>0</v>
      </c>
      <c r="C83" s="9">
        <v>0</v>
      </c>
    </row>
    <row r="84" spans="1:6" x14ac:dyDescent="0.25">
      <c r="A84" s="16" t="s">
        <v>97</v>
      </c>
      <c r="B84" s="6">
        <v>0</v>
      </c>
      <c r="C84" s="5">
        <v>0</v>
      </c>
    </row>
    <row r="85" spans="1:6" x14ac:dyDescent="0.25">
      <c r="A85" s="16" t="s">
        <v>98</v>
      </c>
      <c r="B85" s="6">
        <v>0</v>
      </c>
      <c r="C85" s="5">
        <v>0</v>
      </c>
    </row>
    <row r="86" spans="1:6" x14ac:dyDescent="0.25">
      <c r="A86" s="15" t="s">
        <v>99</v>
      </c>
      <c r="B86" s="9">
        <v>0</v>
      </c>
      <c r="C86" s="9">
        <v>0</v>
      </c>
    </row>
    <row r="87" spans="1:6" ht="25.5" x14ac:dyDescent="0.25">
      <c r="A87" s="16" t="s">
        <v>100</v>
      </c>
      <c r="B87" s="6"/>
      <c r="C87" s="4">
        <v>0</v>
      </c>
      <c r="F87" s="24"/>
    </row>
    <row r="88" spans="1:6" x14ac:dyDescent="0.25">
      <c r="A88" s="18" t="s">
        <v>101</v>
      </c>
      <c r="B88" s="8">
        <f>+B15+B21+B31+B41+B57+B67</f>
        <v>175421909.13</v>
      </c>
      <c r="C88" s="8">
        <f>+C15+C21+C31+C41+C57+C67</f>
        <v>0</v>
      </c>
      <c r="D88" s="40"/>
      <c r="F88" s="12"/>
    </row>
    <row r="89" spans="1:6" ht="27" customHeight="1" x14ac:dyDescent="0.25">
      <c r="A89" s="37" t="s">
        <v>108</v>
      </c>
      <c r="B89" s="38"/>
      <c r="C89" s="38"/>
      <c r="F89" s="12"/>
    </row>
    <row r="90" spans="1:6" ht="15.75" thickBot="1" x14ac:dyDescent="0.3">
      <c r="C90" s="31"/>
    </row>
    <row r="91" spans="1:6" ht="24.75" thickBot="1" x14ac:dyDescent="0.3">
      <c r="A91" s="21" t="s">
        <v>102</v>
      </c>
      <c r="B91" s="29"/>
      <c r="C91" s="30"/>
    </row>
    <row r="92" spans="1:6" ht="28.5" customHeight="1" thickBot="1" x14ac:dyDescent="0.3">
      <c r="A92" s="22" t="s">
        <v>103</v>
      </c>
      <c r="C92" s="29"/>
    </row>
    <row r="93" spans="1:6" ht="85.5" thickBot="1" x14ac:dyDescent="0.3">
      <c r="A93" s="23" t="s">
        <v>104</v>
      </c>
    </row>
    <row r="97" spans="1:1" s="25" customFormat="1" ht="37.5" x14ac:dyDescent="0.3">
      <c r="A97" s="20" t="s">
        <v>105</v>
      </c>
    </row>
    <row r="98" spans="1:1" ht="15.75" x14ac:dyDescent="0.25">
      <c r="A98" s="10" t="s">
        <v>106</v>
      </c>
    </row>
  </sheetData>
  <mergeCells count="7">
    <mergeCell ref="A3:C3"/>
    <mergeCell ref="A4:C4"/>
    <mergeCell ref="A5:C5"/>
    <mergeCell ref="A6:C6"/>
    <mergeCell ref="A12:A13"/>
    <mergeCell ref="B12:B13"/>
    <mergeCell ref="C12:C13"/>
  </mergeCells>
  <printOptions horizontalCentered="1" verticalCentered="1"/>
  <pageMargins left="0.15748031496062992" right="0.23622047244094491" top="0.15748031496062992" bottom="0.15748031496062992" header="0.31496062992125984" footer="0.31496062992125984"/>
  <pageSetup scale="60" fitToHeight="2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Presupuesto Aprobado-Ejec </vt:lpstr>
      <vt:lpstr>PRESUPUESTO DEL 2025</vt:lpstr>
      <vt:lpstr>'Presupuesto Aprobado-Ejec '!Área_de_impresión</vt:lpstr>
      <vt:lpstr>'PRESUPUESTO DEL 2025'!Área_de_impresión</vt:lpstr>
      <vt:lpstr>'Presupuesto Aprobado-Ejec '!Títulos_a_imprimir</vt:lpstr>
      <vt:lpstr>'PRESUPUESTO DEL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Leynis Lantigua Hernandez</cp:lastModifiedBy>
  <cp:revision/>
  <cp:lastPrinted>2026-01-08T12:54:07Z</cp:lastPrinted>
  <dcterms:created xsi:type="dcterms:W3CDTF">2021-07-29T18:58:50Z</dcterms:created>
  <dcterms:modified xsi:type="dcterms:W3CDTF">2026-01-09T12:25:50Z</dcterms:modified>
  <cp:category/>
  <cp:contentStatus/>
</cp:coreProperties>
</file>