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4- SANTO DOMINGO/PORTAL TRANSACCIONAL 2024/OCTUBRE 2024/"/>
    </mc:Choice>
  </mc:AlternateContent>
  <xr:revisionPtr revIDLastSave="74" documentId="13_ncr:1_{28B4281C-14E0-4756-8295-04D715DFC6A4}" xr6:coauthVersionLast="47" xr6:coauthVersionMax="47" xr10:uidLastSave="{2242434E-DFC2-4B4D-A9EB-FB00138F513F}"/>
  <bookViews>
    <workbookView xWindow="-120" yWindow="-120" windowWidth="21840" windowHeight="13140" xr2:uid="{784E5D24-0E0A-4A1C-AEDB-8C414D77F257}"/>
  </bookViews>
  <sheets>
    <sheet name="Presupuesto Aprobado-Ejec " sheetId="2" r:id="rId1"/>
  </sheets>
  <definedNames>
    <definedName name="_xlnm.Print_Area" localSheetId="0">'Presupuesto Aprobado-Ejec '!$A$1:$P$98</definedName>
    <definedName name="_xlnm.Print_Titles" localSheetId="0">'Presupuesto Aprobado-Ejec '!$13:$14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P11" i="2"/>
  <c r="P10" i="2"/>
  <c r="L9" i="2"/>
  <c r="J39" i="2"/>
  <c r="J29" i="2"/>
  <c r="K16" i="2" l="1"/>
  <c r="K22" i="2"/>
  <c r="K32" i="2"/>
  <c r="K58" i="2"/>
  <c r="K9" i="2" l="1"/>
  <c r="J9" i="2"/>
  <c r="I9" i="2" l="1"/>
  <c r="H11" i="2"/>
  <c r="H9" i="2" s="1"/>
  <c r="G9" i="2"/>
  <c r="C10" i="2" l="1"/>
  <c r="F9" i="2" l="1"/>
  <c r="E9" i="2"/>
  <c r="D9" i="2"/>
  <c r="C9" i="2"/>
  <c r="B41" i="2"/>
  <c r="B39" i="2"/>
  <c r="B30" i="2"/>
  <c r="B29" i="2"/>
  <c r="B23" i="2"/>
  <c r="D58" i="2"/>
  <c r="E58" i="2"/>
  <c r="F58" i="2"/>
  <c r="G58" i="2"/>
  <c r="H58" i="2"/>
  <c r="I58" i="2"/>
  <c r="J58" i="2"/>
  <c r="L58" i="2"/>
  <c r="M58" i="2"/>
  <c r="N58" i="2"/>
  <c r="O58" i="2"/>
  <c r="P9" i="2" l="1"/>
  <c r="B16" i="2"/>
  <c r="N16" i="2" l="1"/>
  <c r="N50" i="2"/>
  <c r="N42" i="2"/>
  <c r="N32" i="2"/>
  <c r="N22" i="2"/>
  <c r="L42" i="2" l="1"/>
  <c r="L32" i="2"/>
  <c r="L22" i="2"/>
  <c r="L16" i="2"/>
  <c r="M32" i="2" l="1"/>
  <c r="O32" i="2"/>
  <c r="D42" i="2" l="1"/>
  <c r="E42" i="2"/>
  <c r="F42" i="2"/>
  <c r="G42" i="2"/>
  <c r="H42" i="2"/>
  <c r="I42" i="2"/>
  <c r="J42" i="2"/>
  <c r="K42" i="2"/>
  <c r="M42" i="2"/>
  <c r="O42" i="2"/>
  <c r="D32" i="2"/>
  <c r="E32" i="2"/>
  <c r="F32" i="2"/>
  <c r="G32" i="2"/>
  <c r="H32" i="2"/>
  <c r="I32" i="2"/>
  <c r="J22" i="2" l="1"/>
  <c r="J32" i="2" l="1"/>
  <c r="I22" i="2"/>
  <c r="I68" i="2"/>
  <c r="J68" i="2"/>
  <c r="K68" i="2"/>
  <c r="L68" i="2"/>
  <c r="M68" i="2"/>
  <c r="N68" i="2"/>
  <c r="N89" i="2" s="1"/>
  <c r="O68" i="2"/>
  <c r="M22" i="2"/>
  <c r="O22" i="2"/>
  <c r="I16" i="2"/>
  <c r="J16" i="2"/>
  <c r="M16" i="2"/>
  <c r="O16" i="2"/>
  <c r="K89" i="2" l="1"/>
  <c r="J89" i="2"/>
  <c r="O89" i="2"/>
  <c r="L89" i="2"/>
  <c r="P17" i="2"/>
  <c r="H68" i="2"/>
  <c r="H22" i="2"/>
  <c r="H16" i="2"/>
  <c r="C68" i="2"/>
  <c r="C58" i="2"/>
  <c r="C42" i="2"/>
  <c r="C32" i="2"/>
  <c r="C22" i="2"/>
  <c r="C16" i="2"/>
  <c r="H89" i="2" l="1"/>
  <c r="C89" i="2"/>
  <c r="G68" i="2"/>
  <c r="F68" i="2"/>
  <c r="E68" i="2"/>
  <c r="D68" i="2"/>
  <c r="G22" i="2"/>
  <c r="G16" i="2"/>
  <c r="F22" i="2"/>
  <c r="F16" i="2"/>
  <c r="E22" i="2"/>
  <c r="E16" i="2"/>
  <c r="D22" i="2"/>
  <c r="D16" i="2"/>
  <c r="B68" i="2"/>
  <c r="B58" i="2"/>
  <c r="B42" i="2"/>
  <c r="B32" i="2"/>
  <c r="B22" i="2"/>
  <c r="I89" i="2"/>
  <c r="M89" i="2"/>
  <c r="P18" i="2"/>
  <c r="P19" i="2"/>
  <c r="P20" i="2"/>
  <c r="P21" i="2"/>
  <c r="P23" i="2"/>
  <c r="P24" i="2"/>
  <c r="P25" i="2"/>
  <c r="P26" i="2"/>
  <c r="P27" i="2"/>
  <c r="P28" i="2"/>
  <c r="P29" i="2"/>
  <c r="P30" i="2"/>
  <c r="P31" i="2"/>
  <c r="P33" i="2"/>
  <c r="P34" i="2"/>
  <c r="P35" i="2"/>
  <c r="P36" i="2"/>
  <c r="P37" i="2"/>
  <c r="P38" i="2"/>
  <c r="P39" i="2"/>
  <c r="P40" i="2"/>
  <c r="P41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9" i="2"/>
  <c r="P60" i="2"/>
  <c r="P61" i="2"/>
  <c r="P62" i="2"/>
  <c r="P63" i="2"/>
  <c r="P64" i="2"/>
  <c r="P65" i="2"/>
  <c r="P66" i="2"/>
  <c r="P67" i="2"/>
  <c r="P69" i="2"/>
  <c r="P70" i="2"/>
  <c r="P71" i="2"/>
  <c r="P72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B89" i="2" l="1"/>
  <c r="P16" i="2"/>
  <c r="P22" i="2"/>
  <c r="P42" i="2"/>
  <c r="G89" i="2"/>
  <c r="P32" i="2"/>
  <c r="F89" i="2"/>
  <c r="E89" i="2"/>
  <c r="D73" i="2"/>
  <c r="P73" i="2" s="1"/>
  <c r="P68" i="2"/>
  <c r="P58" i="2"/>
  <c r="P89" i="2" l="1"/>
  <c r="D89" i="2"/>
</calcChain>
</file>

<file path=xl/sharedStrings.xml><?xml version="1.0" encoding="utf-8"?>
<sst xmlns="http://schemas.openxmlformats.org/spreadsheetml/2006/main" count="108" uniqueCount="108">
  <si>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</si>
  <si>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</si>
  <si>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</si>
  <si>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</si>
  <si>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</si>
  <si>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</si>
  <si>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</si>
  <si>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</si>
  <si>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</si>
  <si>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</si>
  <si>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</si>
  <si>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</si>
  <si>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</si>
  <si>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</si>
  <si>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</si>
  <si>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</si>
  <si>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</si>
  <si>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</si>
  <si>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</si>
  <si>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</si>
  <si>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</si>
  <si>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</si>
  <si>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</si>
  <si>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</si>
  <si>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</si>
  <si>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</si>
  <si>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</si>
  <si>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</si>
  <si>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</si>
  <si>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</si>
  <si>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</si>
  <si>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</si>
  <si>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</si>
  <si>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</si>
  <si>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</si>
  <si>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</si>
  <si>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</si>
  <si>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</si>
  <si>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</si>
  <si>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</si>
  <si>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</si>
  <si>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</si>
  <si>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</si>
  <si>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</si>
  <si>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</si>
  <si>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</si>
  <si>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</si>
  <si>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</si>
  <si>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</si>
  <si>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</si>
  <si>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</si>
  <si>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</si>
  <si>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</si>
  <si>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</si>
  <si>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</si>
  <si>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</si>
  <si>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</si>
  <si>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</si>
  <si>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</si>
  <si>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</si>
  <si>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</si>
  <si>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</si>
  <si>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</si>
  <si>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</si>
  <si>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</si>
  <si>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</si>
  <si>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</si>
  <si>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</si>
  <si>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</si>
  <si>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</si>
  <si>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</si>
  <si>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</si>
  <si>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</si>
  <si>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</si>
  <si>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</si>
  <si>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</si>
  <si>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</si>
  <si>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</si>
  <si>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</si>
  <si>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</si>
  <si>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</si>
  <si>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</si>
  <si>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</si>
  <si>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</si>
  <si>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</si>
  <si>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</si>
  <si>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</si>
  <si>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</si>
  <si>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</si>
  <si>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</si>
  <si>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</si>
  <si>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</si>
  <si>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</si>
  <si>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En RD$</t>
  </si>
  <si>
    <t xml:space="preserve">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</si>
  <si>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</si>
  <si>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</si>
  <si>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</si>
  <si>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Servicio Nacional de Salud  </t>
  </si>
  <si>
    <t xml:space="preserve">                                                                  Servicio Regional de Salud Norcentral</t>
  </si>
  <si>
    <r>
      <t xml:space="preserve">Licda. Leynis Lantigua Hernández        </t>
    </r>
    <r>
      <rPr>
        <b/>
        <sz val="14"/>
        <color theme="1"/>
        <rFont val="Calibri"/>
        <family val="2"/>
        <scheme val="minor"/>
      </rPr>
      <t xml:space="preserve">Cordinadora Financiera , SRSN II  </t>
    </r>
  </si>
  <si>
    <t>Ingreso Presupuestado 2024</t>
  </si>
  <si>
    <t xml:space="preserve">                                                                                                            Año 2024</t>
  </si>
  <si>
    <t xml:space="preserve">TOTAL DE INGRESOS </t>
  </si>
  <si>
    <t>INGRESOS VS</t>
  </si>
  <si>
    <t>INGRESOS FR</t>
  </si>
  <si>
    <t>INGRESO PRESUPUESTADO</t>
  </si>
  <si>
    <t>TOTAL DE INGRESO PERCIBIDO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</si>
</sst>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0" fontId="20" fillId="0" borderId="0"/>
    <xf numFmtId="0" fontId="6" fillId="0" borderId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87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5" fontId="3" fillId="0" borderId="1" xfId="1" applyFont="1" applyBorder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4" fontId="0" fillId="0" borderId="0" xfId="0" applyNumberFormat="1"/>
    <xf numFmtId="167" fontId="0" fillId="0" borderId="0" xfId="0" applyNumberFormat="1" applyAlignment="1">
      <alignment vertical="center" wrapText="1"/>
    </xf>
    <xf numFmtId="167" fontId="3" fillId="0" borderId="0" xfId="0" applyNumberFormat="1" applyFont="1" applyAlignment="1">
      <alignment vertical="center" wrapText="1"/>
    </xf>
    <xf numFmtId="166" fontId="2" fillId="2" borderId="2" xfId="0" applyNumberFormat="1" applyFont="1" applyFill="1" applyBorder="1"/>
    <xf numFmtId="165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165" fontId="0" fillId="0" borderId="0" xfId="0" applyNumberFormat="1"/>
    <xf numFmtId="165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165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4" fillId="0" borderId="0" xfId="0" applyFont="1"/>
    <xf numFmtId="4" fontId="3" fillId="0" borderId="12" xfId="0" applyNumberFormat="1" applyFont="1" applyBorder="1"/>
    <xf numFmtId="4" fontId="3" fillId="0" borderId="11" xfId="0" applyNumberFormat="1" applyFont="1" applyBorder="1"/>
    <xf numFmtId="166" fontId="3" fillId="0" borderId="0" xfId="0" applyNumberFormat="1" applyFont="1"/>
    <xf numFmtId="166" fontId="0" fillId="0" borderId="0" xfId="0" applyNumberFormat="1"/>
    <xf numFmtId="4" fontId="3" fillId="0" borderId="13" xfId="0" applyNumberFormat="1" applyFont="1" applyBorder="1"/>
    <xf numFmtId="43" fontId="0" fillId="0" borderId="0" xfId="0" applyNumberFormat="1"/>
    <xf numFmtId="165" fontId="0" fillId="0" borderId="0" xfId="1" applyFont="1"/>
    <xf numFmtId="0" fontId="3" fillId="0" borderId="0" xfId="0" applyFont="1"/>
    <xf numFmtId="43" fontId="3" fillId="0" borderId="0" xfId="0" applyNumberFormat="1" applyFont="1"/>
    <xf numFmtId="0" fontId="8" fillId="0" borderId="0" xfId="0" applyFont="1"/>
    <xf numFmtId="4" fontId="2" fillId="4" borderId="7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vertical="center" wrapText="1"/>
    </xf>
    <xf numFmtId="4" fontId="2" fillId="2" borderId="2" xfId="0" applyNumberFormat="1" applyFont="1" applyFill="1" applyBorder="1"/>
    <xf numFmtId="4" fontId="14" fillId="0" borderId="0" xfId="0" applyNumberFormat="1" applyFont="1"/>
    <xf numFmtId="165" fontId="0" fillId="3" borderId="0" xfId="0" applyNumberForma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66" fontId="2" fillId="2" borderId="0" xfId="0" applyNumberFormat="1" applyFont="1" applyFill="1"/>
    <xf numFmtId="4" fontId="2" fillId="2" borderId="0" xfId="0" applyNumberFormat="1" applyFont="1" applyFill="1"/>
    <xf numFmtId="9" fontId="0" fillId="0" borderId="0" xfId="10" applyFont="1"/>
    <xf numFmtId="0" fontId="11" fillId="5" borderId="0" xfId="0" applyFont="1" applyFill="1" applyAlignment="1">
      <alignment horizontal="left" vertical="center" wrapText="1" indent="2"/>
    </xf>
    <xf numFmtId="165" fontId="0" fillId="5" borderId="0" xfId="0" applyNumberFormat="1" applyFill="1" applyAlignment="1">
      <alignment vertical="center" wrapText="1"/>
    </xf>
    <xf numFmtId="4" fontId="2" fillId="4" borderId="3" xfId="0" applyNumberFormat="1" applyFont="1" applyFill="1" applyBorder="1" applyAlignment="1">
      <alignment horizontal="center"/>
    </xf>
    <xf numFmtId="0" fontId="7" fillId="0" borderId="0" xfId="0" applyFont="1" applyAlignment="1">
      <alignment vertical="top" wrapText="1" readingOrder="1"/>
    </xf>
    <xf numFmtId="165" fontId="2" fillId="2" borderId="2" xfId="0" applyNumberFormat="1" applyFont="1" applyFill="1" applyBorder="1"/>
    <xf numFmtId="0" fontId="22" fillId="6" borderId="11" xfId="0" applyFont="1" applyFill="1" applyBorder="1" applyAlignment="1">
      <alignment vertical="top" wrapText="1" readingOrder="1"/>
    </xf>
    <xf numFmtId="0" fontId="7" fillId="6" borderId="14" xfId="0" applyFont="1" applyFill="1" applyBorder="1" applyAlignment="1">
      <alignment vertical="top" wrapText="1" readingOrder="1"/>
    </xf>
    <xf numFmtId="0" fontId="7" fillId="6" borderId="15" xfId="0" applyFont="1" applyFill="1" applyBorder="1" applyAlignment="1">
      <alignment vertical="top" wrapText="1" readingOrder="1"/>
    </xf>
    <xf numFmtId="165" fontId="7" fillId="6" borderId="15" xfId="1" applyFont="1" applyFill="1" applyBorder="1" applyAlignment="1">
      <alignment vertical="top" wrapText="1" readingOrder="1"/>
    </xf>
    <xf numFmtId="165" fontId="7" fillId="6" borderId="14" xfId="1" applyFont="1" applyFill="1" applyBorder="1" applyAlignment="1">
      <alignment vertical="top" wrapText="1" readingOrder="1"/>
    </xf>
    <xf numFmtId="165" fontId="22" fillId="6" borderId="10" xfId="1" applyFont="1" applyFill="1" applyBorder="1" applyAlignment="1">
      <alignment vertical="top" wrapText="1" readingOrder="1"/>
    </xf>
    <xf numFmtId="165" fontId="22" fillId="6" borderId="12" xfId="1" applyFont="1" applyFill="1" applyBorder="1" applyAlignment="1">
      <alignment vertical="top" wrapText="1" readingOrder="1"/>
    </xf>
    <xf numFmtId="0" fontId="22" fillId="7" borderId="10" xfId="0" applyFont="1" applyFill="1" applyBorder="1" applyAlignment="1">
      <alignment horizontal="center" vertical="top" wrapText="1" readingOrder="1"/>
    </xf>
    <xf numFmtId="165" fontId="22" fillId="7" borderId="13" xfId="1" applyFont="1" applyFill="1" applyBorder="1" applyAlignment="1">
      <alignment vertical="top" wrapText="1" readingOrder="1"/>
    </xf>
    <xf numFmtId="165" fontId="7" fillId="7" borderId="15" xfId="1" applyFont="1" applyFill="1" applyBorder="1" applyAlignment="1">
      <alignment vertical="top" wrapText="1" readingOrder="1"/>
    </xf>
    <xf numFmtId="165" fontId="7" fillId="7" borderId="14" xfId="1" applyFont="1" applyFill="1" applyBorder="1" applyAlignment="1">
      <alignment vertical="top" wrapText="1" readingOrder="1"/>
    </xf>
    <xf numFmtId="165" fontId="22" fillId="7" borderId="10" xfId="1" applyFont="1" applyFill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165" fontId="2" fillId="2" borderId="3" xfId="1" applyFont="1" applyFill="1" applyBorder="1" applyAlignment="1">
      <alignment horizontal="center" vertical="center" wrapText="1"/>
    </xf>
    <xf numFmtId="165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  <xf numFmtId="165" fontId="7" fillId="0" borderId="0" xfId="1" applyFont="1" applyAlignment="1">
      <alignment vertical="top" wrapText="1" readingOrder="1"/>
    </xf>
    <xf numFmtId="165" fontId="2" fillId="4" borderId="3" xfId="1" applyFont="1" applyFill="1" applyBorder="1" applyAlignment="1">
      <alignment horizontal="center"/>
    </xf>
    <xf numFmtId="165" fontId="3" fillId="0" borderId="0" xfId="1" applyFont="1"/>
    <xf numFmtId="165" fontId="3" fillId="0" borderId="12" xfId="1" applyFont="1" applyBorder="1"/>
    <xf numFmtId="165" fontId="9" fillId="0" borderId="0" xfId="1" applyFont="1" applyAlignment="1">
      <alignment horizontal="right"/>
    </xf>
    <xf numFmtId="165" fontId="13" fillId="0" borderId="0" xfId="1" applyFont="1" applyAlignment="1">
      <alignment horizontal="right"/>
    </xf>
    <xf numFmtId="165" fontId="2" fillId="2" borderId="2" xfId="1" applyFont="1" applyFill="1" applyBorder="1"/>
    <xf numFmtId="165" fontId="2" fillId="2" borderId="0" xfId="1" applyFont="1" applyFill="1"/>
    <xf numFmtId="165" fontId="14" fillId="0" borderId="0" xfId="1" applyFont="1"/>
  </cellXfs>
  <cellStyles count="12">
    <cellStyle name="Millares" xfId="1" builtinId="3"/>
    <cellStyle name="Millares 2" xfId="2" xr:uid="{371429AC-6F7D-4716-BE38-4F0475758AEF}"/>
    <cellStyle name="Millares 2 2" xfId="11" xr:uid="{5A69D7B2-9F8C-476E-8F96-4DC58177F0E5}"/>
    <cellStyle name="Millares 3" xfId="8" xr:uid="{56242FA8-5159-46CF-94C7-F23CE0B13C5C}"/>
    <cellStyle name="Moneda 2" xfId="9" xr:uid="{37361A03-7D74-4C54-BB2A-78646FE2D49C}"/>
    <cellStyle name="Normal" xfId="0" builtinId="0"/>
    <cellStyle name="Normal 2" xfId="3" xr:uid="{83721F66-760F-4424-96AD-653C55189078}"/>
    <cellStyle name="Normal 2 2" xfId="4" xr:uid="{6395CB1D-F0E3-4C3B-A446-5C647E9A48F6}"/>
    <cellStyle name="Normal 3" xfId="5" xr:uid="{B67E04C4-A73A-448B-8F29-F00149E897F2}"/>
    <cellStyle name="Normal 4" xfId="6" xr:uid="{26E24984-1B1D-49D5-8844-A0B6D92A9269}"/>
    <cellStyle name="Normal 5" xfId="7" xr:uid="{63FDD5B5-2D4C-4F33-A304-710E2F9C32CB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264363</xdr:colOff>
      <xdr:row>2</xdr:row>
      <xdr:rowOff>328343</xdr:rowOff>
    </xdr:from>
    <xdr:to>
      <xdr:col>0</xdr:col>
      <xdr:colOff>2569952</xdr:colOff>
      <xdr:row>6</xdr:row>
      <xdr:rowOff>29803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363" y="427187"/>
          <a:ext cx="2305589" cy="725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1:S99"/>
  <sheetViews>
    <sheetView tabSelected="1" zoomScale="106" zoomScaleNormal="106" workbookViewId="0">
      <selection activeCell="A9" sqref="A9"/>
    </sheetView>
  </sheetViews>
  <sheetFormatPr baseColWidth="10" defaultColWidth="11.42578125" defaultRowHeight="15" x14ac:dyDescent="0.25"/>
  <cols>
    <col min="1" max="1" width="46.85546875" customWidth="1"/>
    <col min="2" max="2" width="23" customWidth="1"/>
    <col min="3" max="3" width="24.28515625" customWidth="1"/>
    <col min="4" max="4" width="16" style="5" customWidth="1"/>
    <col min="5" max="9" width="16.140625" customWidth="1"/>
    <col min="10" max="10" width="16" customWidth="1"/>
    <col min="11" max="11" width="16.140625" customWidth="1"/>
    <col min="12" max="12" width="16" customWidth="1"/>
    <col min="13" max="13" width="16" style="33" bestFit="1" customWidth="1"/>
    <col min="14" max="14" width="11.7109375" customWidth="1"/>
    <col min="15" max="15" width="10.28515625" style="5" customWidth="1"/>
    <col min="16" max="16" width="26.42578125" style="34" customWidth="1"/>
    <col min="19" max="19" width="16.7109375" bestFit="1" customWidth="1"/>
  </cols>
  <sheetData>
    <row r="1" spans="1:16" ht="7.5" customHeight="1" x14ac:dyDescent="0.25"/>
    <row r="2" spans="1:16" hidden="1" x14ac:dyDescent="0.25"/>
    <row r="3" spans="1:16" ht="28.5" customHeight="1" x14ac:dyDescent="0.25">
      <c r="A3" s="68" t="s">
        <v>98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ht="21" customHeight="1" x14ac:dyDescent="0.25">
      <c r="A4" s="70" t="s">
        <v>99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15.75" x14ac:dyDescent="0.25">
      <c r="A5" s="75" t="s">
        <v>102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6" ht="15.75" customHeight="1" x14ac:dyDescent="0.25">
      <c r="A6" s="77" t="s">
        <v>92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15.75" customHeight="1" thickBot="1" x14ac:dyDescent="0.3">
      <c r="A7" s="64" t="s">
        <v>93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32.25" thickBot="1" x14ac:dyDescent="0.3">
      <c r="A8" s="50"/>
      <c r="B8" s="50"/>
      <c r="C8" s="59" t="s">
        <v>106</v>
      </c>
      <c r="D8" s="50"/>
      <c r="E8" s="50"/>
      <c r="F8" s="50"/>
      <c r="G8" s="50"/>
      <c r="H8" s="50"/>
      <c r="I8" s="50"/>
      <c r="J8" s="50"/>
      <c r="K8" s="50"/>
      <c r="L8" s="50"/>
      <c r="M8" s="78"/>
      <c r="N8" s="50"/>
      <c r="O8" s="50"/>
      <c r="P8" s="59" t="s">
        <v>107</v>
      </c>
    </row>
    <row r="9" spans="1:16" ht="15.75" customHeight="1" thickBot="1" x14ac:dyDescent="0.3">
      <c r="A9" s="50"/>
      <c r="B9" s="52" t="s">
        <v>103</v>
      </c>
      <c r="C9" s="63">
        <f t="shared" ref="C9:H9" si="0">+C10+C11</f>
        <v>167661753.08000001</v>
      </c>
      <c r="D9" s="57">
        <f t="shared" si="0"/>
        <v>12057782.24</v>
      </c>
      <c r="E9" s="57">
        <f t="shared" si="0"/>
        <v>11714375.77</v>
      </c>
      <c r="F9" s="57">
        <f t="shared" si="0"/>
        <v>11727650.76</v>
      </c>
      <c r="G9" s="58">
        <f t="shared" si="0"/>
        <v>14992147.289999999</v>
      </c>
      <c r="H9" s="58">
        <f t="shared" si="0"/>
        <v>17980632.149999999</v>
      </c>
      <c r="I9" s="58">
        <f>+I10+I11</f>
        <v>12509399.549999999</v>
      </c>
      <c r="J9" s="58">
        <f>+J10+J11</f>
        <v>12697411.91</v>
      </c>
      <c r="K9" s="58">
        <f>+K10+K11</f>
        <v>15416822.780000001</v>
      </c>
      <c r="L9" s="58">
        <f>+L10+L11</f>
        <v>16225106.379999999</v>
      </c>
      <c r="M9" s="58">
        <f>+M10+M11</f>
        <v>15260210.74</v>
      </c>
      <c r="N9" s="58"/>
      <c r="O9" s="58"/>
      <c r="P9" s="60">
        <f>SUM(D9:O9)</f>
        <v>140581539.56999999</v>
      </c>
    </row>
    <row r="10" spans="1:16" ht="15.75" customHeight="1" x14ac:dyDescent="0.25">
      <c r="A10" s="50"/>
      <c r="B10" s="54" t="s">
        <v>104</v>
      </c>
      <c r="C10" s="61">
        <f>167661753.08-23660000</f>
        <v>144001753.08000001</v>
      </c>
      <c r="D10" s="55">
        <v>12057782.24</v>
      </c>
      <c r="E10" s="55">
        <v>11714375.77</v>
      </c>
      <c r="F10" s="55">
        <v>11727650.76</v>
      </c>
      <c r="G10" s="55">
        <v>12264388.76</v>
      </c>
      <c r="H10" s="55">
        <v>12319701.91</v>
      </c>
      <c r="I10" s="55">
        <v>12299426.359999999</v>
      </c>
      <c r="J10" s="55">
        <v>12697411.91</v>
      </c>
      <c r="K10" s="55">
        <v>12278169.560000001</v>
      </c>
      <c r="L10" s="55">
        <v>13292769.76</v>
      </c>
      <c r="M10" s="55">
        <v>12130397.16</v>
      </c>
      <c r="N10" s="55"/>
      <c r="O10" s="55"/>
      <c r="P10" s="61">
        <f>SUM(D10:O10)</f>
        <v>122782074.19</v>
      </c>
    </row>
    <row r="11" spans="1:16" ht="15.75" customHeight="1" x14ac:dyDescent="0.25">
      <c r="A11" s="50"/>
      <c r="B11" s="53" t="s">
        <v>105</v>
      </c>
      <c r="C11" s="62">
        <v>23660000</v>
      </c>
      <c r="D11" s="56">
        <v>0</v>
      </c>
      <c r="E11" s="56">
        <v>0</v>
      </c>
      <c r="F11" s="56">
        <v>0</v>
      </c>
      <c r="G11" s="56">
        <v>2727758.53</v>
      </c>
      <c r="H11" s="56">
        <f>5450930.24+210000</f>
        <v>5660930.2400000002</v>
      </c>
      <c r="I11" s="56">
        <v>209973.19</v>
      </c>
      <c r="J11" s="56">
        <v>0</v>
      </c>
      <c r="K11" s="56">
        <v>3138653.22</v>
      </c>
      <c r="L11" s="56">
        <v>2932336.62</v>
      </c>
      <c r="M11" s="56">
        <v>3129813.58</v>
      </c>
      <c r="N11" s="56"/>
      <c r="O11" s="56"/>
      <c r="P11" s="62">
        <f>SUM(D11:O11)</f>
        <v>17799465.380000003</v>
      </c>
    </row>
    <row r="13" spans="1:16" x14ac:dyDescent="0.25">
      <c r="A13" s="72" t="s">
        <v>63</v>
      </c>
      <c r="B13" s="73" t="s">
        <v>88</v>
      </c>
      <c r="C13" s="73" t="s">
        <v>87</v>
      </c>
      <c r="D13" s="65" t="s">
        <v>86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7"/>
    </row>
    <row r="14" spans="1:16" x14ac:dyDescent="0.25">
      <c r="A14" s="72"/>
      <c r="B14" s="74"/>
      <c r="C14" s="74"/>
      <c r="D14" s="49" t="s">
        <v>74</v>
      </c>
      <c r="E14" s="1" t="s">
        <v>75</v>
      </c>
      <c r="F14" s="1" t="s">
        <v>76</v>
      </c>
      <c r="G14" s="1" t="s">
        <v>77</v>
      </c>
      <c r="H14" s="2" t="s">
        <v>78</v>
      </c>
      <c r="I14" s="1" t="s">
        <v>79</v>
      </c>
      <c r="J14" s="2" t="s">
        <v>80</v>
      </c>
      <c r="K14" s="1" t="s">
        <v>81</v>
      </c>
      <c r="L14" s="1" t="s">
        <v>82</v>
      </c>
      <c r="M14" s="79" t="s">
        <v>83</v>
      </c>
      <c r="N14" s="1" t="s">
        <v>84</v>
      </c>
      <c r="O14" s="37" t="s">
        <v>85</v>
      </c>
      <c r="P14" s="1" t="s">
        <v>73</v>
      </c>
    </row>
    <row r="15" spans="1:16" ht="15.75" thickBot="1" x14ac:dyDescent="0.3">
      <c r="A15" s="14" t="s">
        <v>0</v>
      </c>
      <c r="B15" s="3"/>
      <c r="C15" s="3"/>
      <c r="D15" s="11"/>
      <c r="E15" s="29"/>
      <c r="F15" s="29"/>
      <c r="G15" s="29"/>
      <c r="H15" s="29"/>
      <c r="I15" s="29"/>
      <c r="J15" s="29"/>
      <c r="K15" s="29"/>
      <c r="L15" s="29"/>
      <c r="M15" s="80"/>
      <c r="N15" s="29"/>
      <c r="O15" s="11"/>
      <c r="P15" s="29"/>
    </row>
    <row r="16" spans="1:16" ht="15.75" thickBot="1" x14ac:dyDescent="0.3">
      <c r="A16" s="15" t="s">
        <v>1</v>
      </c>
      <c r="B16" s="9">
        <f>+B17+B18+B19+B20+B21</f>
        <v>47490938.299999997</v>
      </c>
      <c r="C16" s="9">
        <f>+C17+C18+C19+C20+C21</f>
        <v>0</v>
      </c>
      <c r="D16" s="28">
        <f>+D17+D18+D20+D19+D21</f>
        <v>2522676.9499999997</v>
      </c>
      <c r="E16" s="27">
        <f>+E17+E18+E20+E19+E21</f>
        <v>2604964.4700000002</v>
      </c>
      <c r="F16" s="27">
        <f>+F17+F18+F20+F19+F21</f>
        <v>3661491.33</v>
      </c>
      <c r="G16" s="27">
        <f>+G17+G18+G20+G19+G21</f>
        <v>10284258.930000002</v>
      </c>
      <c r="H16" s="27">
        <f>+H17+H18+H20+H19+H21</f>
        <v>2768461.5300000003</v>
      </c>
      <c r="I16" s="27">
        <f t="shared" ref="I16:O16" si="1">+I17+I18+I20+I19+I21</f>
        <v>0</v>
      </c>
      <c r="J16" s="27">
        <f t="shared" si="1"/>
        <v>2794855.78</v>
      </c>
      <c r="K16" s="27">
        <f>+K17+K18+K20+K19+K21</f>
        <v>5054292.4099999992</v>
      </c>
      <c r="L16" s="27">
        <f>+L17+L18+L20+L19+L21</f>
        <v>2430452.5000000005</v>
      </c>
      <c r="M16" s="81">
        <f t="shared" si="1"/>
        <v>9115206.3899999987</v>
      </c>
      <c r="N16" s="27">
        <f>+N17+N18+N20+N19+N21</f>
        <v>0</v>
      </c>
      <c r="O16" s="27">
        <f t="shared" si="1"/>
        <v>0</v>
      </c>
      <c r="P16" s="31">
        <f>+D16+E16+F16+G16+H16+I16+J16+K16+L16+M16+N16+O16</f>
        <v>41236660.289999999</v>
      </c>
    </row>
    <row r="17" spans="1:16" x14ac:dyDescent="0.25">
      <c r="A17" s="16" t="s">
        <v>2</v>
      </c>
      <c r="B17" s="42">
        <v>20132783.059999999</v>
      </c>
      <c r="C17" s="5">
        <v>0</v>
      </c>
      <c r="D17" s="5">
        <v>1228036.69</v>
      </c>
      <c r="E17" s="5">
        <v>1289100</v>
      </c>
      <c r="F17" s="5">
        <v>2366800</v>
      </c>
      <c r="G17" s="5">
        <v>1725411.71</v>
      </c>
      <c r="H17" s="5">
        <v>1306277.8400000001</v>
      </c>
      <c r="I17" s="5">
        <v>0</v>
      </c>
      <c r="J17" s="13">
        <v>1411065</v>
      </c>
      <c r="K17" s="13">
        <v>1953300</v>
      </c>
      <c r="L17" s="13">
        <v>967958.7</v>
      </c>
      <c r="M17" s="33">
        <v>1029563.19</v>
      </c>
      <c r="N17" s="24"/>
      <c r="O17" s="24"/>
      <c r="P17" s="11">
        <f>+D17+E17+F17+G17+H17+I17+J17+K17+L17+M17+N17+O17</f>
        <v>13277513.129999997</v>
      </c>
    </row>
    <row r="18" spans="1:16" x14ac:dyDescent="0.25">
      <c r="A18" s="16" t="s">
        <v>3</v>
      </c>
      <c r="B18" s="42">
        <v>25004149.559999999</v>
      </c>
      <c r="C18" s="5">
        <v>0</v>
      </c>
      <c r="D18" s="5">
        <v>1107603.21</v>
      </c>
      <c r="E18" s="5">
        <v>1117623.06</v>
      </c>
      <c r="F18" s="5">
        <v>1107623.06</v>
      </c>
      <c r="G18" s="5">
        <v>8369008.75</v>
      </c>
      <c r="H18" s="5">
        <v>1272345.22</v>
      </c>
      <c r="I18" s="5">
        <v>0</v>
      </c>
      <c r="J18" s="13">
        <v>1192345.22</v>
      </c>
      <c r="K18" s="13">
        <v>2716058.11</v>
      </c>
      <c r="L18" s="13">
        <v>1279410.83</v>
      </c>
      <c r="M18" s="33">
        <v>7163674.8399999999</v>
      </c>
      <c r="N18" s="24"/>
      <c r="O18" s="24"/>
      <c r="P18" s="11">
        <f t="shared" ref="P18:P80" si="2">+D18+E18+F18+G18+H18+I18+J18+K18+L18+M18+N18+O18</f>
        <v>25325692.300000001</v>
      </c>
    </row>
    <row r="19" spans="1:16" x14ac:dyDescent="0.25">
      <c r="A19" s="16" t="s">
        <v>4</v>
      </c>
      <c r="B19" s="4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13">
        <v>0</v>
      </c>
      <c r="K19" s="13">
        <v>0</v>
      </c>
      <c r="L19" s="13">
        <v>0</v>
      </c>
      <c r="M19" s="33">
        <v>0</v>
      </c>
      <c r="N19" s="13"/>
      <c r="O19" s="38"/>
      <c r="P19" s="11">
        <f t="shared" si="2"/>
        <v>0</v>
      </c>
    </row>
    <row r="20" spans="1:16" x14ac:dyDescent="0.25">
      <c r="A20" s="16" t="s">
        <v>5</v>
      </c>
      <c r="B20" s="4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13">
        <v>0</v>
      </c>
      <c r="K20" s="13">
        <v>0</v>
      </c>
      <c r="L20" s="13">
        <v>0</v>
      </c>
      <c r="M20" s="33">
        <v>0</v>
      </c>
      <c r="N20" s="13"/>
      <c r="O20" s="38"/>
      <c r="P20" s="11">
        <f t="shared" si="2"/>
        <v>0</v>
      </c>
    </row>
    <row r="21" spans="1:16" ht="15.75" thickBot="1" x14ac:dyDescent="0.3">
      <c r="A21" s="16" t="s">
        <v>6</v>
      </c>
      <c r="B21" s="42">
        <v>2354005.6800000002</v>
      </c>
      <c r="C21" s="5">
        <v>0</v>
      </c>
      <c r="D21" s="5">
        <v>187037.05</v>
      </c>
      <c r="E21" s="5">
        <v>198241.41</v>
      </c>
      <c r="F21" s="5">
        <v>187068.27000000002</v>
      </c>
      <c r="G21" s="5">
        <v>189838.47</v>
      </c>
      <c r="H21" s="5">
        <v>189838.47</v>
      </c>
      <c r="I21" s="5">
        <v>0</v>
      </c>
      <c r="J21" s="13">
        <v>191445.56</v>
      </c>
      <c r="K21" s="13">
        <v>384934.3</v>
      </c>
      <c r="L21" s="13">
        <v>183082.97</v>
      </c>
      <c r="M21" s="33">
        <v>921968.36</v>
      </c>
      <c r="N21" s="24"/>
      <c r="O21" s="24"/>
      <c r="P21" s="11">
        <f t="shared" si="2"/>
        <v>2633454.86</v>
      </c>
    </row>
    <row r="22" spans="1:16" ht="15.75" thickBot="1" x14ac:dyDescent="0.3">
      <c r="A22" s="15" t="s">
        <v>7</v>
      </c>
      <c r="B22" s="9">
        <f t="shared" ref="B22:O22" si="3">+B23+B24+B25+B26+B27+B28+B29+B30+B31</f>
        <v>56001864.950000003</v>
      </c>
      <c r="C22" s="9">
        <f>+C23+C24+C25+C26+C27+C28+C29+C30+C31</f>
        <v>0</v>
      </c>
      <c r="D22" s="28">
        <f t="shared" si="3"/>
        <v>3359384.67</v>
      </c>
      <c r="E22" s="27">
        <f t="shared" si="3"/>
        <v>3860661.3299999996</v>
      </c>
      <c r="F22" s="27">
        <f t="shared" si="3"/>
        <v>2577261.27</v>
      </c>
      <c r="G22" s="27">
        <f t="shared" si="3"/>
        <v>5490499.1199999992</v>
      </c>
      <c r="H22" s="27">
        <f t="shared" si="3"/>
        <v>28515647.239999998</v>
      </c>
      <c r="I22" s="27">
        <f t="shared" si="3"/>
        <v>525</v>
      </c>
      <c r="J22" s="27">
        <f>+J23+J24+J25+J26+J27+J28+J29+J30+J31</f>
        <v>4959944.88</v>
      </c>
      <c r="K22" s="27">
        <f>+K23+K24+K25+K26+K27+K28+K29+K30+K31</f>
        <v>6750341.7300000004</v>
      </c>
      <c r="L22" s="27">
        <f>+L23+L24+L25+L26+L27+L28+L29+L30+L31</f>
        <v>966081.5</v>
      </c>
      <c r="M22" s="81">
        <f t="shared" si="3"/>
        <v>4826799.13</v>
      </c>
      <c r="N22" s="27">
        <f>+N23+N24+N25+N26+N27+N28+N29+N30+N31</f>
        <v>0</v>
      </c>
      <c r="O22" s="27">
        <f t="shared" si="3"/>
        <v>0</v>
      </c>
      <c r="P22" s="31">
        <f>+D22+E22+F22+G22+H22+I22+J22+K22+L22+M22+N22+O22</f>
        <v>61307145.869999997</v>
      </c>
    </row>
    <row r="23" spans="1:16" x14ac:dyDescent="0.25">
      <c r="A23" s="16" t="s">
        <v>8</v>
      </c>
      <c r="B23" s="42">
        <f>713160.54+10900579.22</f>
        <v>11613739.760000002</v>
      </c>
      <c r="C23" s="5">
        <v>0</v>
      </c>
      <c r="D23" s="5">
        <v>1715200.98</v>
      </c>
      <c r="E23" s="5">
        <v>1836856.77</v>
      </c>
      <c r="F23" s="5">
        <v>1067843.17</v>
      </c>
      <c r="G23" s="5">
        <v>726380.2</v>
      </c>
      <c r="H23" s="5">
        <v>1280825.32</v>
      </c>
      <c r="I23" s="5">
        <v>0</v>
      </c>
      <c r="J23" s="13">
        <v>2144320.44</v>
      </c>
      <c r="K23" s="13">
        <v>1799711.25</v>
      </c>
      <c r="L23" s="13">
        <v>520793.38</v>
      </c>
      <c r="M23" s="82">
        <v>775517.8</v>
      </c>
      <c r="N23" s="24"/>
      <c r="O23" s="24"/>
      <c r="P23" s="11">
        <f t="shared" si="2"/>
        <v>11867449.310000002</v>
      </c>
    </row>
    <row r="24" spans="1:16" x14ac:dyDescent="0.25">
      <c r="A24" s="16" t="s">
        <v>9</v>
      </c>
      <c r="B24" s="4">
        <v>2346190.7999999998</v>
      </c>
      <c r="C24" s="5">
        <v>0</v>
      </c>
      <c r="D24" s="5">
        <v>0</v>
      </c>
      <c r="E24" s="5">
        <v>2165.3000000000002</v>
      </c>
      <c r="F24" s="5">
        <v>286446</v>
      </c>
      <c r="G24" s="5">
        <v>1500</v>
      </c>
      <c r="H24" s="5">
        <v>3978764.92</v>
      </c>
      <c r="I24" s="5">
        <v>0</v>
      </c>
      <c r="J24" s="13">
        <v>0</v>
      </c>
      <c r="K24" s="13">
        <v>1123084</v>
      </c>
      <c r="L24" s="13">
        <v>0</v>
      </c>
      <c r="M24" s="82">
        <v>772105.15</v>
      </c>
      <c r="N24" s="24"/>
      <c r="O24" s="24"/>
      <c r="P24" s="11">
        <f t="shared" si="2"/>
        <v>6164065.3700000001</v>
      </c>
    </row>
    <row r="25" spans="1:16" x14ac:dyDescent="0.25">
      <c r="A25" s="16" t="s">
        <v>10</v>
      </c>
      <c r="B25" s="4">
        <v>3395760</v>
      </c>
      <c r="C25" s="5">
        <v>0</v>
      </c>
      <c r="D25" s="5">
        <v>0</v>
      </c>
      <c r="E25" s="5">
        <v>0</v>
      </c>
      <c r="F25" s="5">
        <v>0</v>
      </c>
      <c r="G25" s="5">
        <v>483150</v>
      </c>
      <c r="H25" s="5">
        <v>562450</v>
      </c>
      <c r="I25" s="5">
        <v>0</v>
      </c>
      <c r="J25" s="13">
        <v>300050</v>
      </c>
      <c r="K25" s="13">
        <v>279700</v>
      </c>
      <c r="L25" s="13">
        <v>0</v>
      </c>
      <c r="M25" s="82">
        <v>1799546.62</v>
      </c>
      <c r="N25" s="24"/>
      <c r="O25" s="24"/>
      <c r="P25" s="11">
        <f t="shared" si="2"/>
        <v>3424896.62</v>
      </c>
    </row>
    <row r="26" spans="1:16" x14ac:dyDescent="0.25">
      <c r="A26" s="16" t="s">
        <v>11</v>
      </c>
      <c r="B26" s="4">
        <v>1055500</v>
      </c>
      <c r="C26" s="5">
        <v>0</v>
      </c>
      <c r="D26" s="5">
        <v>0</v>
      </c>
      <c r="E26" s="5">
        <v>2055</v>
      </c>
      <c r="F26" s="5">
        <v>3470</v>
      </c>
      <c r="G26" s="5">
        <v>2280</v>
      </c>
      <c r="H26" s="5">
        <v>3420</v>
      </c>
      <c r="I26" s="5">
        <v>0</v>
      </c>
      <c r="J26" s="13">
        <v>22000</v>
      </c>
      <c r="K26" s="13">
        <v>1695</v>
      </c>
      <c r="L26" s="13">
        <v>46180</v>
      </c>
      <c r="M26" s="82">
        <v>4190</v>
      </c>
      <c r="N26" s="24"/>
      <c r="O26" s="24"/>
      <c r="P26" s="11">
        <f t="shared" si="2"/>
        <v>85290</v>
      </c>
    </row>
    <row r="27" spans="1:16" x14ac:dyDescent="0.25">
      <c r="A27" s="16" t="s">
        <v>12</v>
      </c>
      <c r="B27" s="4">
        <v>13100000</v>
      </c>
      <c r="C27" s="5">
        <v>0</v>
      </c>
      <c r="D27" s="5">
        <v>717805.87</v>
      </c>
      <c r="E27" s="5">
        <v>717805.87</v>
      </c>
      <c r="F27" s="5">
        <v>717805.87</v>
      </c>
      <c r="G27" s="5">
        <v>717805.87</v>
      </c>
      <c r="H27" s="5">
        <v>717805.87000000011</v>
      </c>
      <c r="I27" s="5">
        <v>0</v>
      </c>
      <c r="J27" s="13">
        <v>1435611.74</v>
      </c>
      <c r="K27" s="13">
        <v>717805.87</v>
      </c>
      <c r="L27" s="13">
        <v>0</v>
      </c>
      <c r="M27" s="82">
        <v>0</v>
      </c>
      <c r="N27" s="24"/>
      <c r="O27" s="24"/>
      <c r="P27" s="11">
        <f t="shared" si="2"/>
        <v>5742446.96</v>
      </c>
    </row>
    <row r="28" spans="1:16" x14ac:dyDescent="0.25">
      <c r="A28" s="16" t="s">
        <v>13</v>
      </c>
      <c r="B28" s="4">
        <v>206700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13">
        <v>486531.23</v>
      </c>
      <c r="K28" s="13">
        <v>0</v>
      </c>
      <c r="L28" s="13">
        <v>0</v>
      </c>
      <c r="M28" s="82">
        <v>0</v>
      </c>
      <c r="N28" s="24"/>
      <c r="O28" s="24"/>
      <c r="P28" s="11">
        <f t="shared" si="2"/>
        <v>486531.23</v>
      </c>
    </row>
    <row r="29" spans="1:16" ht="25.5" x14ac:dyDescent="0.25">
      <c r="A29" s="16" t="s">
        <v>14</v>
      </c>
      <c r="B29" s="4">
        <f>20646194.43+440000</f>
        <v>21086194.43</v>
      </c>
      <c r="C29" s="5">
        <v>0</v>
      </c>
      <c r="D29" s="5">
        <v>141600</v>
      </c>
      <c r="E29" s="5">
        <v>845868.28</v>
      </c>
      <c r="F29" s="5">
        <v>393335.9</v>
      </c>
      <c r="G29" s="5">
        <v>2382460.2999999998</v>
      </c>
      <c r="H29" s="5">
        <v>21516282.489999998</v>
      </c>
      <c r="I29" s="5">
        <v>0</v>
      </c>
      <c r="J29" s="13">
        <f>601950.44-48825</f>
        <v>553125.43999999994</v>
      </c>
      <c r="K29" s="13">
        <v>2175035.2200000002</v>
      </c>
      <c r="L29" s="13">
        <v>364224.58</v>
      </c>
      <c r="M29" s="82">
        <v>928811.19</v>
      </c>
      <c r="N29" s="24"/>
      <c r="O29" s="24"/>
      <c r="P29" s="11">
        <f t="shared" si="2"/>
        <v>29300743.399999999</v>
      </c>
    </row>
    <row r="30" spans="1:16" ht="25.5" x14ac:dyDescent="0.25">
      <c r="A30" s="16" t="s">
        <v>15</v>
      </c>
      <c r="B30" s="4">
        <f>44999.96+3152780</f>
        <v>3197779.96</v>
      </c>
      <c r="C30" s="5">
        <v>0</v>
      </c>
      <c r="D30" s="5">
        <v>731137.82</v>
      </c>
      <c r="E30" s="5">
        <v>38110.11</v>
      </c>
      <c r="F30" s="5">
        <v>108360.32999999999</v>
      </c>
      <c r="G30" s="5">
        <v>343272.75</v>
      </c>
      <c r="H30" s="5">
        <v>103298.66000000002</v>
      </c>
      <c r="I30" s="13">
        <v>525</v>
      </c>
      <c r="J30" s="13">
        <v>18306.03</v>
      </c>
      <c r="K30" s="13">
        <v>286550.40000000002</v>
      </c>
      <c r="L30" s="13">
        <v>34883.54</v>
      </c>
      <c r="M30" s="82">
        <v>196728.37</v>
      </c>
      <c r="N30" s="24"/>
      <c r="O30" s="24"/>
      <c r="P30" s="11">
        <f t="shared" si="2"/>
        <v>1861173.0099999998</v>
      </c>
    </row>
    <row r="31" spans="1:16" ht="15.75" thickBot="1" x14ac:dyDescent="0.3">
      <c r="A31" s="47" t="s">
        <v>16</v>
      </c>
      <c r="B31" s="48">
        <v>0</v>
      </c>
      <c r="C31" s="5">
        <v>0</v>
      </c>
      <c r="D31" s="5">
        <v>53640</v>
      </c>
      <c r="E31" s="5">
        <v>417800</v>
      </c>
      <c r="F31" s="5">
        <v>0</v>
      </c>
      <c r="G31" s="5">
        <v>833650</v>
      </c>
      <c r="H31" s="5">
        <v>352799.98</v>
      </c>
      <c r="I31" s="5">
        <v>0</v>
      </c>
      <c r="J31" s="13"/>
      <c r="K31" s="13">
        <v>366759.99</v>
      </c>
      <c r="L31" s="13">
        <v>0</v>
      </c>
      <c r="M31" s="82">
        <v>349900</v>
      </c>
      <c r="N31" s="24"/>
      <c r="O31" s="24"/>
      <c r="P31" s="11">
        <f t="shared" si="2"/>
        <v>2374549.9699999997</v>
      </c>
    </row>
    <row r="32" spans="1:16" ht="15.75" thickBot="1" x14ac:dyDescent="0.3">
      <c r="A32" s="15" t="s">
        <v>17</v>
      </c>
      <c r="B32" s="9">
        <f>+B33+B34+B35+B36+B37+B38+B39+B40+B41</f>
        <v>44311079.5</v>
      </c>
      <c r="C32" s="9">
        <f>+C33+C34+C35+C36+C37+C38+C39+C40+C41</f>
        <v>0</v>
      </c>
      <c r="D32" s="28">
        <f t="shared" ref="D32:O32" si="4">+D33+D34+D35+D36+D37+D38+D39+D40+D41</f>
        <v>1881357.3299999998</v>
      </c>
      <c r="E32" s="27">
        <f t="shared" si="4"/>
        <v>1612382.95</v>
      </c>
      <c r="F32" s="27">
        <f t="shared" si="4"/>
        <v>4772437</v>
      </c>
      <c r="G32" s="27">
        <f t="shared" si="4"/>
        <v>3648128.3899999997</v>
      </c>
      <c r="H32" s="27">
        <f t="shared" si="4"/>
        <v>5304643.25</v>
      </c>
      <c r="I32" s="27">
        <f t="shared" si="4"/>
        <v>0</v>
      </c>
      <c r="J32" s="27">
        <f t="shared" si="4"/>
        <v>3281812.59</v>
      </c>
      <c r="K32" s="27">
        <f>+K33+K34+K35+K36+K37+K38+K39+K40+K41</f>
        <v>3480651.7199999997</v>
      </c>
      <c r="L32" s="27">
        <f>+L33+L34+L35+L36+L37+L38+L39+L40+L41</f>
        <v>2925132.74</v>
      </c>
      <c r="M32" s="81">
        <f t="shared" si="4"/>
        <v>4462075.0999999996</v>
      </c>
      <c r="N32" s="27">
        <f>+N33+N34+N35+N36+N37+N38+N39+N40+N41</f>
        <v>0</v>
      </c>
      <c r="O32" s="27">
        <f t="shared" si="4"/>
        <v>0</v>
      </c>
      <c r="P32" s="31">
        <f t="shared" si="2"/>
        <v>31368621.07</v>
      </c>
    </row>
    <row r="33" spans="1:16" x14ac:dyDescent="0.25">
      <c r="A33" s="16" t="s">
        <v>18</v>
      </c>
      <c r="B33" s="4">
        <v>110000</v>
      </c>
      <c r="C33" s="5">
        <v>0</v>
      </c>
      <c r="D33" s="5">
        <v>23585</v>
      </c>
      <c r="E33" s="5">
        <v>2060</v>
      </c>
      <c r="F33" s="5">
        <v>19986</v>
      </c>
      <c r="G33" s="5">
        <v>32500</v>
      </c>
      <c r="H33" s="5">
        <v>145695</v>
      </c>
      <c r="I33" s="5">
        <v>0</v>
      </c>
      <c r="J33" s="13">
        <v>17275</v>
      </c>
      <c r="K33" s="13">
        <v>67560</v>
      </c>
      <c r="L33" s="13">
        <v>82302</v>
      </c>
      <c r="M33" s="82">
        <v>46744.65</v>
      </c>
      <c r="N33" s="24"/>
      <c r="O33" s="24"/>
      <c r="P33" s="11">
        <f t="shared" si="2"/>
        <v>437707.65</v>
      </c>
    </row>
    <row r="34" spans="1:16" x14ac:dyDescent="0.25">
      <c r="A34" s="16" t="s">
        <v>19</v>
      </c>
      <c r="B34" s="4">
        <v>0</v>
      </c>
      <c r="C34" s="5">
        <v>0</v>
      </c>
      <c r="D34" s="5">
        <v>0</v>
      </c>
      <c r="E34" s="5">
        <v>0</v>
      </c>
      <c r="F34" s="5">
        <v>0</v>
      </c>
      <c r="G34" s="5">
        <v>3165</v>
      </c>
      <c r="H34" s="5">
        <v>0</v>
      </c>
      <c r="I34" s="5">
        <v>0</v>
      </c>
      <c r="J34" s="13">
        <v>0</v>
      </c>
      <c r="K34" s="13">
        <v>650</v>
      </c>
      <c r="L34" s="13">
        <v>0</v>
      </c>
      <c r="M34" s="82">
        <v>0</v>
      </c>
      <c r="N34" s="24"/>
      <c r="O34" s="24"/>
      <c r="P34" s="11">
        <f t="shared" si="2"/>
        <v>3815</v>
      </c>
    </row>
    <row r="35" spans="1:16" x14ac:dyDescent="0.25">
      <c r="A35" s="16" t="s">
        <v>20</v>
      </c>
      <c r="B35" s="4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13">
        <v>0</v>
      </c>
      <c r="K35" s="13">
        <v>0</v>
      </c>
      <c r="L35" s="13">
        <v>0</v>
      </c>
      <c r="M35" s="82">
        <v>0</v>
      </c>
      <c r="N35" s="24"/>
      <c r="O35" s="24"/>
      <c r="P35" s="11">
        <f>+D35+E35+F35+G35+H35+I35+J35+K35+L35+M35+N35+O35</f>
        <v>0</v>
      </c>
    </row>
    <row r="36" spans="1:16" x14ac:dyDescent="0.25">
      <c r="A36" s="16" t="s">
        <v>21</v>
      </c>
      <c r="B36" s="4">
        <v>660000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23560.15</v>
      </c>
      <c r="I36" s="5">
        <v>0</v>
      </c>
      <c r="J36" s="13">
        <v>0</v>
      </c>
      <c r="K36" s="13">
        <v>0</v>
      </c>
      <c r="L36" s="13">
        <v>0</v>
      </c>
      <c r="M36" s="82">
        <v>5816.4</v>
      </c>
      <c r="N36" s="24"/>
      <c r="O36" s="24"/>
      <c r="P36" s="11">
        <f t="shared" si="2"/>
        <v>29376.550000000003</v>
      </c>
    </row>
    <row r="37" spans="1:16" x14ac:dyDescent="0.25">
      <c r="A37" s="16" t="s">
        <v>22</v>
      </c>
      <c r="B37" s="4">
        <v>1150000</v>
      </c>
      <c r="C37" s="5">
        <v>0</v>
      </c>
      <c r="D37" s="5">
        <v>0</v>
      </c>
      <c r="E37" s="5">
        <v>10517.51</v>
      </c>
      <c r="F37" s="5">
        <v>5607.28</v>
      </c>
      <c r="G37" s="5">
        <v>6750.52</v>
      </c>
      <c r="H37" s="5">
        <v>3594.7</v>
      </c>
      <c r="I37" s="5">
        <v>0</v>
      </c>
      <c r="J37" s="13">
        <v>0</v>
      </c>
      <c r="K37" s="13">
        <v>525</v>
      </c>
      <c r="L37" s="13">
        <v>0</v>
      </c>
      <c r="M37" s="82">
        <v>0</v>
      </c>
      <c r="N37" s="24"/>
      <c r="O37" s="24"/>
      <c r="P37" s="11">
        <f t="shared" si="2"/>
        <v>26995.010000000002</v>
      </c>
    </row>
    <row r="38" spans="1:16" ht="25.5" x14ac:dyDescent="0.25">
      <c r="A38" s="16" t="s">
        <v>23</v>
      </c>
      <c r="B38" s="4">
        <v>1700000</v>
      </c>
      <c r="C38" s="5">
        <v>0</v>
      </c>
      <c r="D38" s="5">
        <v>0</v>
      </c>
      <c r="E38" s="5">
        <v>5034.6499999999996</v>
      </c>
      <c r="F38" s="5">
        <v>2358.17</v>
      </c>
      <c r="G38" s="5">
        <v>1550</v>
      </c>
      <c r="H38" s="5">
        <v>59466</v>
      </c>
      <c r="I38" s="5">
        <v>0</v>
      </c>
      <c r="J38" s="13">
        <v>0</v>
      </c>
      <c r="K38" s="13">
        <v>1175</v>
      </c>
      <c r="L38" s="13">
        <v>0</v>
      </c>
      <c r="M38" s="82">
        <v>14905</v>
      </c>
      <c r="N38" s="24"/>
      <c r="O38" s="24"/>
      <c r="P38" s="11">
        <f t="shared" si="2"/>
        <v>84488.82</v>
      </c>
    </row>
    <row r="39" spans="1:16" ht="25.5" x14ac:dyDescent="0.25">
      <c r="A39" s="16" t="s">
        <v>24</v>
      </c>
      <c r="B39" s="4">
        <f>10150000+13000000</f>
        <v>23150000</v>
      </c>
      <c r="C39" s="5">
        <v>0</v>
      </c>
      <c r="D39" s="5">
        <v>1566304.92</v>
      </c>
      <c r="E39" s="5">
        <v>1184636.8600000001</v>
      </c>
      <c r="F39" s="5">
        <v>3671103.43</v>
      </c>
      <c r="G39" s="5">
        <v>1918786.64</v>
      </c>
      <c r="H39" s="5">
        <v>3123039.55</v>
      </c>
      <c r="I39" s="5">
        <v>0</v>
      </c>
      <c r="J39" s="13">
        <f>2495676.55+48825</f>
        <v>2544501.5499999998</v>
      </c>
      <c r="K39" s="13">
        <v>2356326.98</v>
      </c>
      <c r="L39" s="13">
        <v>1952482.69</v>
      </c>
      <c r="M39" s="82">
        <v>2649640.7200000002</v>
      </c>
      <c r="N39" s="24"/>
      <c r="O39" s="24"/>
      <c r="P39" s="11">
        <f t="shared" si="2"/>
        <v>20966823.34</v>
      </c>
    </row>
    <row r="40" spans="1:16" ht="25.5" x14ac:dyDescent="0.25">
      <c r="A40" s="16" t="s">
        <v>25</v>
      </c>
      <c r="B40" s="6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13">
        <v>0</v>
      </c>
      <c r="K40" s="13">
        <v>0</v>
      </c>
      <c r="L40" s="13">
        <v>0</v>
      </c>
      <c r="M40" s="82">
        <v>0</v>
      </c>
      <c r="N40" s="24"/>
      <c r="O40" s="24"/>
      <c r="P40" s="11">
        <f t="shared" si="2"/>
        <v>0</v>
      </c>
    </row>
    <row r="41" spans="1:16" ht="15.75" thickBot="1" x14ac:dyDescent="0.3">
      <c r="A41" s="16" t="s">
        <v>26</v>
      </c>
      <c r="B41" s="4">
        <f>8676079.5+8865000</f>
        <v>17541079.5</v>
      </c>
      <c r="C41" s="5">
        <v>0</v>
      </c>
      <c r="D41" s="5">
        <v>291467.40999999997</v>
      </c>
      <c r="E41" s="5">
        <v>410133.93</v>
      </c>
      <c r="F41" s="5">
        <v>1073382.1200000001</v>
      </c>
      <c r="G41" s="5">
        <v>1685376.23</v>
      </c>
      <c r="H41" s="5">
        <v>1949287.85</v>
      </c>
      <c r="I41" s="5">
        <v>0</v>
      </c>
      <c r="J41" s="13">
        <v>720036.04</v>
      </c>
      <c r="K41" s="13">
        <v>1054414.74</v>
      </c>
      <c r="L41" s="13">
        <v>890348.05</v>
      </c>
      <c r="M41" s="82">
        <v>1744968.33</v>
      </c>
      <c r="N41" s="24"/>
      <c r="O41" s="24"/>
      <c r="P41" s="11">
        <f t="shared" si="2"/>
        <v>9819414.6999999993</v>
      </c>
    </row>
    <row r="42" spans="1:16" ht="15.75" thickBot="1" x14ac:dyDescent="0.3">
      <c r="A42" s="15" t="s">
        <v>27</v>
      </c>
      <c r="B42" s="9">
        <f t="shared" ref="B42" si="5">+B43+B44+B45+B46+B47+B48+B49+B49</f>
        <v>0</v>
      </c>
      <c r="C42" s="9">
        <f>+C43+C44+C45+C46+C47+C48+C49+C49</f>
        <v>0</v>
      </c>
      <c r="D42" s="28">
        <f t="shared" ref="D42:O42" si="6">+D43+D44+D45+D46+D47+D48+D49+D49</f>
        <v>0</v>
      </c>
      <c r="E42" s="27">
        <f t="shared" si="6"/>
        <v>0</v>
      </c>
      <c r="F42" s="27">
        <f t="shared" si="6"/>
        <v>0</v>
      </c>
      <c r="G42" s="27">
        <f t="shared" si="6"/>
        <v>0</v>
      </c>
      <c r="H42" s="27">
        <f t="shared" si="6"/>
        <v>0</v>
      </c>
      <c r="I42" s="27">
        <f t="shared" si="6"/>
        <v>0</v>
      </c>
      <c r="J42" s="27">
        <f t="shared" si="6"/>
        <v>0</v>
      </c>
      <c r="K42" s="27">
        <f t="shared" si="6"/>
        <v>0</v>
      </c>
      <c r="L42" s="27">
        <f>+L43+L44+L45+L46+L47+L48+L49+L49</f>
        <v>0</v>
      </c>
      <c r="M42" s="81">
        <f t="shared" si="6"/>
        <v>0</v>
      </c>
      <c r="N42" s="27">
        <f>+N43+N44+N45+N46+N47+N48+N49+N49</f>
        <v>0</v>
      </c>
      <c r="O42" s="27">
        <f t="shared" si="6"/>
        <v>0</v>
      </c>
      <c r="P42" s="31">
        <f>+D42+E42+F42+G42+H42+I42+J42+K42+L42+M42+N42+O42</f>
        <v>0</v>
      </c>
    </row>
    <row r="43" spans="1:16" ht="22.5" customHeight="1" x14ac:dyDescent="0.25">
      <c r="A43" s="16" t="s">
        <v>28</v>
      </c>
      <c r="B43" s="4">
        <v>0</v>
      </c>
      <c r="C43" s="5">
        <v>0</v>
      </c>
      <c r="D43" s="39">
        <v>0</v>
      </c>
      <c r="E43" s="6">
        <v>0</v>
      </c>
      <c r="F43" s="6">
        <v>0</v>
      </c>
      <c r="G43" s="6">
        <v>0</v>
      </c>
      <c r="H43" s="5">
        <v>0</v>
      </c>
      <c r="I43" s="5">
        <v>0</v>
      </c>
      <c r="J43" s="13">
        <v>0</v>
      </c>
      <c r="K43" s="13">
        <v>0</v>
      </c>
      <c r="L43" s="13">
        <v>0</v>
      </c>
      <c r="M43" s="83">
        <v>0</v>
      </c>
      <c r="N43" s="19"/>
      <c r="O43" s="24"/>
      <c r="P43" s="11">
        <f t="shared" si="2"/>
        <v>0</v>
      </c>
    </row>
    <row r="44" spans="1:16" ht="25.5" x14ac:dyDescent="0.25">
      <c r="A44" s="16" t="s">
        <v>29</v>
      </c>
      <c r="B44" s="6">
        <v>0</v>
      </c>
      <c r="C44" s="5">
        <v>0</v>
      </c>
      <c r="D44" s="39">
        <v>0</v>
      </c>
      <c r="E44" s="6">
        <v>0</v>
      </c>
      <c r="F44" s="6">
        <v>0</v>
      </c>
      <c r="G44" s="6">
        <v>0</v>
      </c>
      <c r="H44" s="5">
        <v>0</v>
      </c>
      <c r="I44" s="5">
        <v>0</v>
      </c>
      <c r="J44" s="13">
        <v>0</v>
      </c>
      <c r="K44" s="13">
        <v>0</v>
      </c>
      <c r="L44" s="13">
        <v>0</v>
      </c>
      <c r="M44" s="83">
        <v>0</v>
      </c>
      <c r="N44" s="19"/>
      <c r="O44" s="24"/>
      <c r="P44" s="11">
        <f t="shared" si="2"/>
        <v>0</v>
      </c>
    </row>
    <row r="45" spans="1:16" ht="25.5" x14ac:dyDescent="0.25">
      <c r="A45" s="16" t="s">
        <v>30</v>
      </c>
      <c r="B45" s="6">
        <v>0</v>
      </c>
      <c r="C45" s="5">
        <v>0</v>
      </c>
      <c r="D45" s="39">
        <v>0</v>
      </c>
      <c r="E45" s="6">
        <v>0</v>
      </c>
      <c r="F45" s="6">
        <v>0</v>
      </c>
      <c r="G45" s="6">
        <v>0</v>
      </c>
      <c r="H45" s="5">
        <v>0</v>
      </c>
      <c r="I45" s="5">
        <v>0</v>
      </c>
      <c r="J45" s="13">
        <v>0</v>
      </c>
      <c r="K45" s="13">
        <v>0</v>
      </c>
      <c r="L45" s="13">
        <v>0</v>
      </c>
      <c r="M45" s="83">
        <v>0</v>
      </c>
      <c r="N45" s="19"/>
      <c r="O45" s="24"/>
      <c r="P45" s="11">
        <f t="shared" si="2"/>
        <v>0</v>
      </c>
    </row>
    <row r="46" spans="1:16" ht="25.5" x14ac:dyDescent="0.25">
      <c r="A46" s="16" t="s">
        <v>31</v>
      </c>
      <c r="B46" s="6">
        <v>0</v>
      </c>
      <c r="C46" s="5">
        <v>0</v>
      </c>
      <c r="D46" s="39">
        <v>0</v>
      </c>
      <c r="E46" s="6">
        <v>0</v>
      </c>
      <c r="F46" s="6">
        <v>0</v>
      </c>
      <c r="G46" s="6">
        <v>0</v>
      </c>
      <c r="H46" s="5">
        <v>0</v>
      </c>
      <c r="I46" s="5">
        <v>0</v>
      </c>
      <c r="J46" s="13">
        <v>0</v>
      </c>
      <c r="K46" s="13">
        <v>0</v>
      </c>
      <c r="L46" s="13">
        <v>0</v>
      </c>
      <c r="M46" s="83">
        <v>0</v>
      </c>
      <c r="N46" s="19"/>
      <c r="O46" s="24"/>
      <c r="P46" s="11">
        <f t="shared" si="2"/>
        <v>0</v>
      </c>
    </row>
    <row r="47" spans="1:16" ht="25.5" x14ac:dyDescent="0.25">
      <c r="A47" s="16" t="s">
        <v>32</v>
      </c>
      <c r="B47" s="6">
        <v>0</v>
      </c>
      <c r="C47" s="5">
        <v>0</v>
      </c>
      <c r="D47" s="39">
        <v>0</v>
      </c>
      <c r="E47" s="6">
        <v>0</v>
      </c>
      <c r="F47" s="6">
        <v>0</v>
      </c>
      <c r="G47" s="6">
        <v>0</v>
      </c>
      <c r="H47" s="5">
        <v>0</v>
      </c>
      <c r="I47" s="5">
        <v>0</v>
      </c>
      <c r="J47" s="13">
        <v>0</v>
      </c>
      <c r="K47" s="13">
        <v>0</v>
      </c>
      <c r="L47" s="13">
        <v>0</v>
      </c>
      <c r="M47" s="83">
        <v>0</v>
      </c>
      <c r="N47" s="19"/>
      <c r="O47" s="24"/>
      <c r="P47" s="11">
        <f t="shared" si="2"/>
        <v>0</v>
      </c>
    </row>
    <row r="48" spans="1:16" ht="21.75" customHeight="1" x14ac:dyDescent="0.25">
      <c r="A48" s="16" t="s">
        <v>33</v>
      </c>
      <c r="B48" s="6">
        <v>0</v>
      </c>
      <c r="C48" s="5">
        <v>0</v>
      </c>
      <c r="D48" s="39">
        <v>0</v>
      </c>
      <c r="E48" s="6">
        <v>0</v>
      </c>
      <c r="F48" s="6">
        <v>0</v>
      </c>
      <c r="G48" s="6">
        <v>0</v>
      </c>
      <c r="H48" s="5">
        <v>0</v>
      </c>
      <c r="I48" s="5">
        <v>0</v>
      </c>
      <c r="J48" s="13">
        <v>0</v>
      </c>
      <c r="K48" s="13">
        <v>0</v>
      </c>
      <c r="L48" s="13">
        <v>0</v>
      </c>
      <c r="M48" s="83">
        <v>0</v>
      </c>
      <c r="N48" s="19"/>
      <c r="O48" s="24"/>
      <c r="P48" s="11">
        <f t="shared" si="2"/>
        <v>0</v>
      </c>
    </row>
    <row r="49" spans="1:16" ht="26.25" thickBot="1" x14ac:dyDescent="0.3">
      <c r="A49" s="16" t="s">
        <v>34</v>
      </c>
      <c r="B49" s="6">
        <v>0</v>
      </c>
      <c r="C49" s="5">
        <v>0</v>
      </c>
      <c r="D49" s="39">
        <v>0</v>
      </c>
      <c r="E49" s="6">
        <v>0</v>
      </c>
      <c r="F49" s="6">
        <v>0</v>
      </c>
      <c r="G49" s="6">
        <v>0</v>
      </c>
      <c r="H49" s="5">
        <v>0</v>
      </c>
      <c r="I49" s="5">
        <v>0</v>
      </c>
      <c r="J49" s="13">
        <v>0</v>
      </c>
      <c r="K49" s="13">
        <v>0</v>
      </c>
      <c r="L49" s="13">
        <v>0</v>
      </c>
      <c r="M49" s="83">
        <v>0</v>
      </c>
      <c r="N49" s="19"/>
      <c r="O49" s="24"/>
      <c r="P49" s="11">
        <f t="shared" si="2"/>
        <v>0</v>
      </c>
    </row>
    <row r="50" spans="1:16" ht="15.75" thickBot="1" x14ac:dyDescent="0.3">
      <c r="A50" s="15" t="s">
        <v>35</v>
      </c>
      <c r="B50" s="9">
        <v>0</v>
      </c>
      <c r="C50" s="9">
        <v>0</v>
      </c>
      <c r="D50" s="28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81">
        <v>0</v>
      </c>
      <c r="N50" s="27">
        <f>+N51+N52+N53+N54+N55+N56+N57</f>
        <v>0</v>
      </c>
      <c r="O50" s="27">
        <v>0</v>
      </c>
      <c r="P50" s="31">
        <f>+D50+E50+F50+G50+H50+I50+J50+K50+L50+M50+N50+O50</f>
        <v>0</v>
      </c>
    </row>
    <row r="51" spans="1:16" ht="25.5" x14ac:dyDescent="0.25">
      <c r="A51" s="16" t="s">
        <v>36</v>
      </c>
      <c r="B51" s="6">
        <v>0</v>
      </c>
      <c r="C51" s="5">
        <v>0</v>
      </c>
      <c r="D51" s="39">
        <v>0</v>
      </c>
      <c r="E51" s="6">
        <v>0</v>
      </c>
      <c r="F51" s="6">
        <v>0</v>
      </c>
      <c r="G51" s="6">
        <v>0</v>
      </c>
      <c r="H51" s="5">
        <v>0</v>
      </c>
      <c r="I51" s="5">
        <v>0</v>
      </c>
      <c r="J51" s="13">
        <v>0</v>
      </c>
      <c r="K51" s="13">
        <v>0</v>
      </c>
      <c r="L51" s="13">
        <v>0</v>
      </c>
      <c r="M51" s="83">
        <v>0</v>
      </c>
      <c r="N51" s="4"/>
      <c r="O51" s="24"/>
      <c r="P51" s="11">
        <f>+D51+E51+F51+G51+H51+I51+J51+K51+L51+M51+N51+O51</f>
        <v>0</v>
      </c>
    </row>
    <row r="52" spans="1:16" ht="25.5" x14ac:dyDescent="0.25">
      <c r="A52" s="16" t="s">
        <v>37</v>
      </c>
      <c r="B52" s="6">
        <v>0</v>
      </c>
      <c r="C52" s="5">
        <v>0</v>
      </c>
      <c r="D52" s="39">
        <v>0</v>
      </c>
      <c r="E52" s="6">
        <v>0</v>
      </c>
      <c r="F52" s="6">
        <v>0</v>
      </c>
      <c r="G52" s="6">
        <v>0</v>
      </c>
      <c r="H52" s="5">
        <v>0</v>
      </c>
      <c r="I52" s="5">
        <v>0</v>
      </c>
      <c r="J52" s="13">
        <v>0</v>
      </c>
      <c r="K52" s="13">
        <v>0</v>
      </c>
      <c r="L52" s="13">
        <v>0</v>
      </c>
      <c r="M52" s="83">
        <v>0</v>
      </c>
      <c r="N52" s="4"/>
      <c r="O52" s="24"/>
      <c r="P52" s="11">
        <f t="shared" si="2"/>
        <v>0</v>
      </c>
    </row>
    <row r="53" spans="1:16" ht="25.5" x14ac:dyDescent="0.25">
      <c r="A53" s="16" t="s">
        <v>38</v>
      </c>
      <c r="B53" s="6">
        <v>0</v>
      </c>
      <c r="C53" s="5">
        <v>0</v>
      </c>
      <c r="D53" s="39">
        <v>0</v>
      </c>
      <c r="E53" s="6">
        <v>0</v>
      </c>
      <c r="F53" s="6">
        <v>0</v>
      </c>
      <c r="G53" s="6">
        <v>0</v>
      </c>
      <c r="H53" s="5">
        <v>0</v>
      </c>
      <c r="I53" s="5">
        <v>0</v>
      </c>
      <c r="J53" s="13">
        <v>0</v>
      </c>
      <c r="K53" s="13">
        <v>0</v>
      </c>
      <c r="L53" s="13">
        <v>0</v>
      </c>
      <c r="M53" s="83">
        <v>0</v>
      </c>
      <c r="N53" s="4"/>
      <c r="O53" s="24"/>
      <c r="P53" s="11">
        <f t="shared" si="2"/>
        <v>0</v>
      </c>
    </row>
    <row r="54" spans="1:16" ht="25.5" x14ac:dyDescent="0.25">
      <c r="A54" s="16" t="s">
        <v>39</v>
      </c>
      <c r="B54" s="6">
        <v>0</v>
      </c>
      <c r="C54" s="5">
        <v>0</v>
      </c>
      <c r="D54" s="39">
        <v>0</v>
      </c>
      <c r="E54" s="6">
        <v>0</v>
      </c>
      <c r="F54" s="6">
        <v>0</v>
      </c>
      <c r="G54" s="6">
        <v>0</v>
      </c>
      <c r="H54" s="5">
        <v>0</v>
      </c>
      <c r="I54" s="5">
        <v>0</v>
      </c>
      <c r="J54" s="13">
        <v>0</v>
      </c>
      <c r="K54" s="13">
        <v>0</v>
      </c>
      <c r="L54" s="13">
        <v>0</v>
      </c>
      <c r="M54" s="83">
        <v>0</v>
      </c>
      <c r="N54" s="4"/>
      <c r="O54" s="24"/>
      <c r="P54" s="11">
        <f t="shared" si="2"/>
        <v>0</v>
      </c>
    </row>
    <row r="55" spans="1:16" ht="25.5" x14ac:dyDescent="0.25">
      <c r="A55" s="16" t="s">
        <v>89</v>
      </c>
      <c r="B55" s="6">
        <v>0</v>
      </c>
      <c r="C55" s="5">
        <v>0</v>
      </c>
      <c r="D55" s="39">
        <v>0</v>
      </c>
      <c r="E55" s="6">
        <v>0</v>
      </c>
      <c r="F55" s="6">
        <v>0</v>
      </c>
      <c r="G55" s="6">
        <v>0</v>
      </c>
      <c r="H55" s="5">
        <v>0</v>
      </c>
      <c r="I55" s="5">
        <v>0</v>
      </c>
      <c r="J55" s="13">
        <v>0</v>
      </c>
      <c r="K55" s="13">
        <v>0</v>
      </c>
      <c r="L55" s="13">
        <v>0</v>
      </c>
      <c r="M55" s="83">
        <v>0</v>
      </c>
      <c r="N55" s="4"/>
      <c r="O55" s="24"/>
      <c r="P55" s="11">
        <f t="shared" si="2"/>
        <v>0</v>
      </c>
    </row>
    <row r="56" spans="1:16" ht="25.5" x14ac:dyDescent="0.25">
      <c r="A56" s="16" t="s">
        <v>40</v>
      </c>
      <c r="B56" s="6">
        <v>0</v>
      </c>
      <c r="C56" s="5">
        <v>0</v>
      </c>
      <c r="D56" s="39">
        <v>0</v>
      </c>
      <c r="E56" s="6">
        <v>0</v>
      </c>
      <c r="F56" s="6">
        <v>0</v>
      </c>
      <c r="G56" s="6">
        <v>0</v>
      </c>
      <c r="H56" s="5">
        <v>0</v>
      </c>
      <c r="I56" s="5">
        <v>0</v>
      </c>
      <c r="J56" s="13">
        <v>0</v>
      </c>
      <c r="K56" s="13">
        <v>0</v>
      </c>
      <c r="L56" s="13">
        <v>0</v>
      </c>
      <c r="M56" s="83">
        <v>0</v>
      </c>
      <c r="N56" s="4"/>
      <c r="O56" s="24"/>
      <c r="P56" s="11">
        <f t="shared" si="2"/>
        <v>0</v>
      </c>
    </row>
    <row r="57" spans="1:16" ht="26.25" thickBot="1" x14ac:dyDescent="0.3">
      <c r="A57" s="16" t="s">
        <v>41</v>
      </c>
      <c r="B57" s="6">
        <v>0</v>
      </c>
      <c r="C57" s="5">
        <v>0</v>
      </c>
      <c r="D57" s="39">
        <v>0</v>
      </c>
      <c r="E57" s="6">
        <v>0</v>
      </c>
      <c r="F57" s="6">
        <v>0</v>
      </c>
      <c r="G57" s="6">
        <v>0</v>
      </c>
      <c r="H57" s="5">
        <v>0</v>
      </c>
      <c r="I57" s="5">
        <v>0</v>
      </c>
      <c r="J57" s="13">
        <v>0</v>
      </c>
      <c r="K57" s="13">
        <v>0</v>
      </c>
      <c r="L57" s="13">
        <v>0</v>
      </c>
      <c r="M57" s="83">
        <v>0</v>
      </c>
      <c r="N57" s="4"/>
      <c r="O57" s="24"/>
      <c r="P57" s="11">
        <f t="shared" si="2"/>
        <v>0</v>
      </c>
    </row>
    <row r="58" spans="1:16" ht="15.75" thickBot="1" x14ac:dyDescent="0.3">
      <c r="A58" s="15" t="s">
        <v>42</v>
      </c>
      <c r="B58" s="9">
        <f>+B59+B60+B61+B62+B63+B64+B65+B66+B67</f>
        <v>19857870.329999998</v>
      </c>
      <c r="C58" s="9">
        <f>+C59+C60+C61+C62+C63+C64+C65+C66+C67</f>
        <v>0</v>
      </c>
      <c r="D58" s="28">
        <f t="shared" ref="D58:O58" si="7">+D59+D60+D61+D62+D63+D64+D65+D66+D67</f>
        <v>0</v>
      </c>
      <c r="E58" s="27">
        <f t="shared" si="7"/>
        <v>0</v>
      </c>
      <c r="F58" s="27">
        <f t="shared" si="7"/>
        <v>53995.62</v>
      </c>
      <c r="G58" s="27">
        <f t="shared" si="7"/>
        <v>1709781.39</v>
      </c>
      <c r="H58" s="27">
        <f t="shared" si="7"/>
        <v>1025618.7999999999</v>
      </c>
      <c r="I58" s="27">
        <f t="shared" si="7"/>
        <v>0</v>
      </c>
      <c r="J58" s="27">
        <f t="shared" si="7"/>
        <v>1012423.48</v>
      </c>
      <c r="K58" s="27">
        <f>+K59+K60+K61+K62+K63+K64+K65+K66+K67</f>
        <v>1489729.75</v>
      </c>
      <c r="L58" s="27">
        <f t="shared" si="7"/>
        <v>0</v>
      </c>
      <c r="M58" s="81">
        <f t="shared" si="7"/>
        <v>6716541.2300000004</v>
      </c>
      <c r="N58" s="27">
        <f t="shared" si="7"/>
        <v>0</v>
      </c>
      <c r="O58" s="27">
        <f t="shared" si="7"/>
        <v>0</v>
      </c>
      <c r="P58" s="31">
        <f t="shared" si="2"/>
        <v>12008090.27</v>
      </c>
    </row>
    <row r="59" spans="1:16" x14ac:dyDescent="0.25">
      <c r="A59" s="16" t="s">
        <v>43</v>
      </c>
      <c r="B59" s="4">
        <v>10100000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13">
        <v>0</v>
      </c>
      <c r="K59" s="13">
        <v>0</v>
      </c>
      <c r="L59" s="13">
        <v>0</v>
      </c>
      <c r="M59" s="82">
        <v>0</v>
      </c>
      <c r="N59" s="24"/>
      <c r="O59" s="24"/>
      <c r="P59" s="11">
        <f t="shared" si="2"/>
        <v>0</v>
      </c>
    </row>
    <row r="60" spans="1:16" ht="26.25" customHeight="1" x14ac:dyDescent="0.25">
      <c r="A60" s="16" t="s">
        <v>90</v>
      </c>
      <c r="B60" s="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13">
        <v>0</v>
      </c>
      <c r="K60" s="13">
        <v>0</v>
      </c>
      <c r="L60" s="13">
        <v>0</v>
      </c>
      <c r="M60" s="82">
        <v>0</v>
      </c>
      <c r="N60" s="4"/>
      <c r="O60" s="24"/>
      <c r="P60" s="11">
        <f t="shared" si="2"/>
        <v>0</v>
      </c>
    </row>
    <row r="61" spans="1:16" ht="36" customHeight="1" x14ac:dyDescent="0.25">
      <c r="A61" s="16" t="s">
        <v>44</v>
      </c>
      <c r="B61" s="4">
        <v>9757870.3300000001</v>
      </c>
      <c r="C61" s="5">
        <v>0</v>
      </c>
      <c r="D61" s="5">
        <v>0</v>
      </c>
      <c r="E61" s="5">
        <v>0</v>
      </c>
      <c r="F61" s="5">
        <v>53995.62</v>
      </c>
      <c r="G61" s="5">
        <v>1709781.39</v>
      </c>
      <c r="H61" s="5">
        <v>138388.6</v>
      </c>
      <c r="I61" s="5">
        <v>0</v>
      </c>
      <c r="J61" s="13">
        <v>0</v>
      </c>
      <c r="K61" s="13">
        <v>1489729.75</v>
      </c>
      <c r="L61" s="13">
        <v>0</v>
      </c>
      <c r="M61" s="82">
        <v>6716541.2300000004</v>
      </c>
      <c r="N61" s="24"/>
      <c r="O61" s="24"/>
      <c r="P61" s="11">
        <f t="shared" si="2"/>
        <v>10108436.59</v>
      </c>
    </row>
    <row r="62" spans="1:16" ht="25.5" x14ac:dyDescent="0.25">
      <c r="A62" s="16" t="s">
        <v>45</v>
      </c>
      <c r="B62" s="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13">
        <v>0</v>
      </c>
      <c r="K62" s="13">
        <v>0</v>
      </c>
      <c r="L62" s="13">
        <v>0</v>
      </c>
      <c r="M62" s="82">
        <v>0</v>
      </c>
      <c r="N62" s="4"/>
      <c r="O62" s="24"/>
      <c r="P62" s="11">
        <f t="shared" si="2"/>
        <v>0</v>
      </c>
    </row>
    <row r="63" spans="1:16" ht="21" customHeight="1" x14ac:dyDescent="0.25">
      <c r="A63" s="16" t="s">
        <v>46</v>
      </c>
      <c r="B63" s="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887230.2</v>
      </c>
      <c r="I63" s="5">
        <v>0</v>
      </c>
      <c r="J63" s="13">
        <v>1012423.48</v>
      </c>
      <c r="K63" s="13">
        <v>0</v>
      </c>
      <c r="L63" s="13">
        <v>0</v>
      </c>
      <c r="M63" s="82">
        <v>0</v>
      </c>
      <c r="N63" s="4"/>
      <c r="O63" s="24"/>
      <c r="P63" s="11">
        <f t="shared" si="2"/>
        <v>1899653.68</v>
      </c>
    </row>
    <row r="64" spans="1:16" x14ac:dyDescent="0.25">
      <c r="A64" s="16" t="s">
        <v>47</v>
      </c>
      <c r="B64" s="4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13">
        <v>0</v>
      </c>
      <c r="K64" s="13">
        <v>0</v>
      </c>
      <c r="L64" s="13">
        <v>0</v>
      </c>
      <c r="M64" s="82">
        <v>0</v>
      </c>
      <c r="N64" s="4"/>
      <c r="O64" s="24"/>
      <c r="P64" s="11">
        <f t="shared" si="2"/>
        <v>0</v>
      </c>
    </row>
    <row r="65" spans="1:16" x14ac:dyDescent="0.25">
      <c r="A65" s="16" t="s">
        <v>91</v>
      </c>
      <c r="B65" s="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13">
        <v>0</v>
      </c>
      <c r="K65" s="13">
        <v>0</v>
      </c>
      <c r="L65" s="13">
        <v>0</v>
      </c>
      <c r="M65" s="82">
        <v>0</v>
      </c>
      <c r="N65" s="4"/>
      <c r="O65" s="24"/>
      <c r="P65" s="11">
        <f t="shared" si="2"/>
        <v>0</v>
      </c>
    </row>
    <row r="66" spans="1:16" x14ac:dyDescent="0.25">
      <c r="A66" s="16" t="s">
        <v>48</v>
      </c>
      <c r="B66" s="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13">
        <v>0</v>
      </c>
      <c r="K66" s="13">
        <v>0</v>
      </c>
      <c r="L66" s="13">
        <v>0</v>
      </c>
      <c r="M66" s="82">
        <v>0</v>
      </c>
      <c r="N66" s="24"/>
      <c r="O66" s="24"/>
      <c r="P66" s="11">
        <f t="shared" si="2"/>
        <v>0</v>
      </c>
    </row>
    <row r="67" spans="1:16" ht="26.25" customHeight="1" thickBot="1" x14ac:dyDescent="0.3">
      <c r="A67" s="16" t="s">
        <v>49</v>
      </c>
      <c r="B67" s="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13">
        <v>0</v>
      </c>
      <c r="K67" s="13">
        <v>0</v>
      </c>
      <c r="L67" s="13">
        <v>0</v>
      </c>
      <c r="M67" s="82">
        <v>0</v>
      </c>
      <c r="N67" s="4"/>
      <c r="O67" s="39"/>
      <c r="P67" s="11">
        <f t="shared" si="2"/>
        <v>0</v>
      </c>
    </row>
    <row r="68" spans="1:16" ht="15.75" thickBot="1" x14ac:dyDescent="0.3">
      <c r="A68" s="15" t="s">
        <v>50</v>
      </c>
      <c r="B68" s="9">
        <f t="shared" ref="B68:O68" si="8">+B69+B70+B71+B72</f>
        <v>0</v>
      </c>
      <c r="C68" s="9">
        <f>+C69+C70+C71+C72</f>
        <v>0</v>
      </c>
      <c r="D68" s="28">
        <f t="shared" si="8"/>
        <v>0</v>
      </c>
      <c r="E68" s="27">
        <f t="shared" si="8"/>
        <v>0</v>
      </c>
      <c r="F68" s="27">
        <f t="shared" si="8"/>
        <v>0</v>
      </c>
      <c r="G68" s="27">
        <f t="shared" si="8"/>
        <v>0</v>
      </c>
      <c r="H68" s="27">
        <f t="shared" si="8"/>
        <v>0</v>
      </c>
      <c r="I68" s="27">
        <f t="shared" si="8"/>
        <v>0</v>
      </c>
      <c r="J68" s="27">
        <f t="shared" si="8"/>
        <v>0</v>
      </c>
      <c r="K68" s="27">
        <f t="shared" si="8"/>
        <v>0</v>
      </c>
      <c r="L68" s="27">
        <f t="shared" si="8"/>
        <v>0</v>
      </c>
      <c r="M68" s="81">
        <f t="shared" si="8"/>
        <v>0</v>
      </c>
      <c r="N68" s="27">
        <f t="shared" si="8"/>
        <v>0</v>
      </c>
      <c r="O68" s="27">
        <f t="shared" si="8"/>
        <v>0</v>
      </c>
      <c r="P68" s="31">
        <f t="shared" si="2"/>
        <v>0</v>
      </c>
    </row>
    <row r="69" spans="1:16" x14ac:dyDescent="0.25">
      <c r="A69" s="16" t="s">
        <v>51</v>
      </c>
      <c r="B69" s="4">
        <v>0</v>
      </c>
      <c r="C69" s="5">
        <v>0</v>
      </c>
      <c r="D69" s="39">
        <v>0</v>
      </c>
      <c r="E69" s="7">
        <v>0</v>
      </c>
      <c r="F69" s="13">
        <v>0</v>
      </c>
      <c r="G69" s="25">
        <v>0</v>
      </c>
      <c r="H69" s="24">
        <v>0</v>
      </c>
      <c r="I69" s="13">
        <v>0</v>
      </c>
      <c r="J69" s="13">
        <v>0</v>
      </c>
      <c r="K69" s="13">
        <v>0</v>
      </c>
      <c r="L69" s="13">
        <v>0</v>
      </c>
      <c r="M69" s="83">
        <v>0</v>
      </c>
      <c r="N69" s="24"/>
      <c r="O69" s="39"/>
      <c r="P69" s="11">
        <f t="shared" si="2"/>
        <v>0</v>
      </c>
    </row>
    <row r="70" spans="1:16" x14ac:dyDescent="0.25">
      <c r="A70" s="16" t="s">
        <v>52</v>
      </c>
      <c r="B70" s="4">
        <v>0</v>
      </c>
      <c r="C70" s="5">
        <v>0</v>
      </c>
      <c r="D70" s="39">
        <v>0</v>
      </c>
      <c r="E70" s="7">
        <v>0</v>
      </c>
      <c r="F70" s="6">
        <v>0</v>
      </c>
      <c r="G70" s="6">
        <v>0</v>
      </c>
      <c r="H70" s="6">
        <v>0</v>
      </c>
      <c r="I70" s="6">
        <v>0</v>
      </c>
      <c r="J70" s="13">
        <v>0</v>
      </c>
      <c r="K70" s="13">
        <v>0</v>
      </c>
      <c r="L70" s="13">
        <v>0</v>
      </c>
      <c r="M70" s="83">
        <v>0</v>
      </c>
      <c r="N70" s="13"/>
      <c r="O70" s="39"/>
      <c r="P70" s="11">
        <f t="shared" si="2"/>
        <v>0</v>
      </c>
    </row>
    <row r="71" spans="1:16" x14ac:dyDescent="0.25">
      <c r="A71" s="16" t="s">
        <v>53</v>
      </c>
      <c r="B71" s="4">
        <v>0</v>
      </c>
      <c r="C71" s="5">
        <v>0</v>
      </c>
      <c r="D71" s="39">
        <v>0</v>
      </c>
      <c r="E71" s="7">
        <v>0</v>
      </c>
      <c r="F71" s="7">
        <v>0</v>
      </c>
      <c r="G71" s="7">
        <v>0</v>
      </c>
      <c r="H71" s="7">
        <v>0</v>
      </c>
      <c r="I71" s="6">
        <v>0</v>
      </c>
      <c r="J71" s="13">
        <v>0</v>
      </c>
      <c r="K71" s="13">
        <v>0</v>
      </c>
      <c r="L71" s="13">
        <v>0</v>
      </c>
      <c r="M71" s="83">
        <v>0</v>
      </c>
      <c r="N71" s="13"/>
      <c r="O71" s="39"/>
      <c r="P71" s="11">
        <f t="shared" si="2"/>
        <v>0</v>
      </c>
    </row>
    <row r="72" spans="1:16" ht="26.25" thickBot="1" x14ac:dyDescent="0.3">
      <c r="A72" s="17" t="s">
        <v>54</v>
      </c>
      <c r="B72" s="4">
        <v>0</v>
      </c>
      <c r="C72" s="5">
        <v>0</v>
      </c>
      <c r="D72" s="39">
        <v>0</v>
      </c>
      <c r="E72" s="7">
        <v>0</v>
      </c>
      <c r="F72" s="7">
        <v>0</v>
      </c>
      <c r="G72" s="7">
        <v>0</v>
      </c>
      <c r="H72" s="7">
        <v>0</v>
      </c>
      <c r="I72" s="6">
        <v>0</v>
      </c>
      <c r="J72" s="13">
        <v>0</v>
      </c>
      <c r="K72" s="13">
        <v>0</v>
      </c>
      <c r="L72" s="13">
        <v>0</v>
      </c>
      <c r="M72" s="83">
        <v>0</v>
      </c>
      <c r="N72" s="13"/>
      <c r="O72" s="39"/>
      <c r="P72" s="11">
        <f t="shared" si="2"/>
        <v>0</v>
      </c>
    </row>
    <row r="73" spans="1:16" ht="26.25" thickBot="1" x14ac:dyDescent="0.3">
      <c r="A73" s="15" t="s">
        <v>55</v>
      </c>
      <c r="B73" s="9">
        <v>0</v>
      </c>
      <c r="C73" s="9">
        <v>0</v>
      </c>
      <c r="D73" s="28">
        <f>+D74+D75</f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81">
        <v>0</v>
      </c>
      <c r="N73" s="27">
        <v>0</v>
      </c>
      <c r="O73" s="27">
        <v>0</v>
      </c>
      <c r="P73" s="31">
        <f t="shared" si="2"/>
        <v>0</v>
      </c>
    </row>
    <row r="74" spans="1:16" x14ac:dyDescent="0.25">
      <c r="A74" s="16" t="s">
        <v>56</v>
      </c>
      <c r="B74" s="6">
        <v>0</v>
      </c>
      <c r="C74" s="5">
        <v>0</v>
      </c>
      <c r="D74" s="39">
        <v>0</v>
      </c>
      <c r="E74" s="7">
        <v>0</v>
      </c>
      <c r="F74" s="7">
        <v>0</v>
      </c>
      <c r="G74" s="7">
        <v>0</v>
      </c>
      <c r="H74" s="7">
        <v>0</v>
      </c>
      <c r="I74" s="6">
        <v>0</v>
      </c>
      <c r="J74" s="13">
        <v>0</v>
      </c>
      <c r="K74" s="13">
        <v>0</v>
      </c>
      <c r="L74" s="13">
        <v>0</v>
      </c>
      <c r="M74" s="83">
        <v>0</v>
      </c>
      <c r="N74" s="13"/>
      <c r="O74" s="39"/>
      <c r="P74" s="11">
        <f t="shared" si="2"/>
        <v>0</v>
      </c>
    </row>
    <row r="75" spans="1:16" ht="25.5" customHeight="1" thickBot="1" x14ac:dyDescent="0.3">
      <c r="A75" s="16" t="s">
        <v>57</v>
      </c>
      <c r="B75" s="6">
        <v>0</v>
      </c>
      <c r="C75" s="5">
        <v>0</v>
      </c>
      <c r="D75" s="39">
        <v>0</v>
      </c>
      <c r="E75" s="7">
        <v>0</v>
      </c>
      <c r="F75" s="7">
        <v>0</v>
      </c>
      <c r="G75" s="7">
        <v>0</v>
      </c>
      <c r="H75" s="7">
        <v>0</v>
      </c>
      <c r="I75" s="6">
        <v>0</v>
      </c>
      <c r="J75" s="13">
        <v>0</v>
      </c>
      <c r="K75" s="13">
        <v>0</v>
      </c>
      <c r="L75" s="13">
        <v>0</v>
      </c>
      <c r="M75" s="83">
        <v>0</v>
      </c>
      <c r="N75" s="13"/>
      <c r="O75" s="39"/>
      <c r="P75" s="11">
        <f t="shared" si="2"/>
        <v>0</v>
      </c>
    </row>
    <row r="76" spans="1:16" ht="15.75" thickBot="1" x14ac:dyDescent="0.3">
      <c r="A76" s="15" t="s">
        <v>58</v>
      </c>
      <c r="B76" s="9">
        <v>0</v>
      </c>
      <c r="C76" s="9">
        <v>0</v>
      </c>
      <c r="D76" s="28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/>
      <c r="K76" s="27"/>
      <c r="L76" s="27"/>
      <c r="M76" s="81"/>
      <c r="N76" s="27"/>
      <c r="O76" s="27"/>
      <c r="P76" s="31">
        <f>+D76+E76+F76+G76+H76+I76+J76+K76+L76+M76+N76+O76</f>
        <v>0</v>
      </c>
    </row>
    <row r="77" spans="1:16" x14ac:dyDescent="0.25">
      <c r="A77" s="16" t="s">
        <v>59</v>
      </c>
      <c r="B77" s="6">
        <v>0</v>
      </c>
      <c r="C77" s="5">
        <v>0</v>
      </c>
      <c r="D77" s="39">
        <v>0</v>
      </c>
      <c r="E77" s="7">
        <v>0</v>
      </c>
      <c r="F77" s="7">
        <v>0</v>
      </c>
      <c r="G77" s="7">
        <v>0</v>
      </c>
      <c r="H77" s="7">
        <v>0</v>
      </c>
      <c r="I77" s="6">
        <v>0</v>
      </c>
      <c r="J77" s="13">
        <v>0</v>
      </c>
      <c r="K77" s="13">
        <v>0</v>
      </c>
      <c r="L77" s="13">
        <v>0</v>
      </c>
      <c r="M77" s="83">
        <v>0</v>
      </c>
      <c r="N77" s="13"/>
      <c r="O77" s="39"/>
      <c r="P77" s="11">
        <f>+D77+E77+F77+G77+H77+I77+J77+K77+L77+M77+N77+O77</f>
        <v>0</v>
      </c>
    </row>
    <row r="78" spans="1:16" x14ac:dyDescent="0.25">
      <c r="A78" s="16" t="s">
        <v>60</v>
      </c>
      <c r="B78" s="6">
        <v>0</v>
      </c>
      <c r="C78" s="5">
        <v>0</v>
      </c>
      <c r="D78" s="39">
        <v>0</v>
      </c>
      <c r="E78" s="7">
        <v>0</v>
      </c>
      <c r="F78" s="7">
        <v>0</v>
      </c>
      <c r="G78" s="7">
        <v>0</v>
      </c>
      <c r="H78" s="7">
        <v>0</v>
      </c>
      <c r="I78" s="6">
        <v>0</v>
      </c>
      <c r="J78" s="6">
        <v>0</v>
      </c>
      <c r="K78" s="6">
        <v>0</v>
      </c>
      <c r="L78" s="6">
        <v>0</v>
      </c>
      <c r="M78" s="83">
        <v>0</v>
      </c>
      <c r="N78" s="13"/>
      <c r="O78" s="39"/>
      <c r="P78" s="11">
        <f t="shared" si="2"/>
        <v>0</v>
      </c>
    </row>
    <row r="79" spans="1:16" ht="25.5" customHeight="1" thickBot="1" x14ac:dyDescent="0.3">
      <c r="A79" s="16" t="s">
        <v>61</v>
      </c>
      <c r="B79" s="6">
        <v>0</v>
      </c>
      <c r="C79" s="5">
        <v>0</v>
      </c>
      <c r="D79" s="39">
        <v>0</v>
      </c>
      <c r="E79" s="7">
        <v>0</v>
      </c>
      <c r="F79" s="7">
        <v>0</v>
      </c>
      <c r="G79" s="7">
        <v>0</v>
      </c>
      <c r="H79" s="7">
        <v>0</v>
      </c>
      <c r="I79" s="6">
        <v>0</v>
      </c>
      <c r="J79" s="6">
        <v>0</v>
      </c>
      <c r="K79" s="6">
        <v>0</v>
      </c>
      <c r="L79" s="6">
        <v>0</v>
      </c>
      <c r="M79" s="83">
        <v>0</v>
      </c>
      <c r="N79" s="13"/>
      <c r="O79" s="39"/>
      <c r="P79" s="11">
        <f t="shared" si="2"/>
        <v>0</v>
      </c>
    </row>
    <row r="80" spans="1:16" ht="15.75" thickBot="1" x14ac:dyDescent="0.3">
      <c r="A80" s="15" t="s">
        <v>64</v>
      </c>
      <c r="B80" s="9">
        <v>0</v>
      </c>
      <c r="C80" s="9">
        <v>0</v>
      </c>
      <c r="D80" s="28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/>
      <c r="K80" s="27"/>
      <c r="L80" s="27"/>
      <c r="M80" s="81"/>
      <c r="N80" s="27"/>
      <c r="O80" s="27"/>
      <c r="P80" s="31">
        <f t="shared" si="2"/>
        <v>0</v>
      </c>
    </row>
    <row r="81" spans="1:19" x14ac:dyDescent="0.25">
      <c r="A81" s="16" t="s">
        <v>65</v>
      </c>
      <c r="B81" s="6">
        <v>0</v>
      </c>
      <c r="C81" s="5">
        <v>0</v>
      </c>
      <c r="D81" s="39">
        <v>0</v>
      </c>
      <c r="E81" s="7">
        <v>0</v>
      </c>
      <c r="F81" s="7">
        <v>0</v>
      </c>
      <c r="G81" s="7">
        <v>0</v>
      </c>
      <c r="H81" s="7">
        <v>0</v>
      </c>
      <c r="I81" s="6">
        <v>0</v>
      </c>
      <c r="J81" s="6">
        <v>0</v>
      </c>
      <c r="K81" s="6">
        <v>0</v>
      </c>
      <c r="L81" s="6">
        <v>0</v>
      </c>
      <c r="M81" s="83">
        <v>0</v>
      </c>
      <c r="N81" s="6"/>
      <c r="O81" s="39"/>
      <c r="P81" s="11">
        <f t="shared" ref="P81:P88" si="9">+D81+E81+F81+G81+H81+I81+J81+K81+L81+M81+N81+O81</f>
        <v>0</v>
      </c>
    </row>
    <row r="82" spans="1:19" ht="30.75" customHeight="1" x14ac:dyDescent="0.25">
      <c r="A82" s="16" t="s">
        <v>66</v>
      </c>
      <c r="B82" s="6">
        <v>0</v>
      </c>
      <c r="C82" s="5">
        <v>0</v>
      </c>
      <c r="D82" s="39">
        <v>0</v>
      </c>
      <c r="E82" s="7">
        <v>0</v>
      </c>
      <c r="F82" s="7">
        <v>0</v>
      </c>
      <c r="G82" s="7">
        <v>0</v>
      </c>
      <c r="H82" s="7">
        <v>0</v>
      </c>
      <c r="I82" s="6">
        <v>0</v>
      </c>
      <c r="J82" s="6">
        <v>0</v>
      </c>
      <c r="K82" s="6">
        <v>0</v>
      </c>
      <c r="L82" s="6">
        <v>0</v>
      </c>
      <c r="M82" s="83">
        <v>0</v>
      </c>
      <c r="N82" s="6"/>
      <c r="O82" s="39"/>
      <c r="P82" s="11">
        <f t="shared" si="9"/>
        <v>0</v>
      </c>
    </row>
    <row r="83" spans="1:19" ht="24.75" customHeight="1" thickBot="1" x14ac:dyDescent="0.3">
      <c r="A83" s="16" t="s">
        <v>67</v>
      </c>
      <c r="B83" s="6">
        <v>0</v>
      </c>
      <c r="C83" s="5">
        <v>0</v>
      </c>
      <c r="D83" s="39">
        <v>0</v>
      </c>
      <c r="E83" s="7">
        <v>0</v>
      </c>
      <c r="F83" s="7">
        <v>0</v>
      </c>
      <c r="G83" s="7">
        <v>0</v>
      </c>
      <c r="H83" s="7">
        <v>0</v>
      </c>
      <c r="I83" s="6">
        <v>0</v>
      </c>
      <c r="J83" s="6">
        <v>0</v>
      </c>
      <c r="K83" s="6">
        <v>0</v>
      </c>
      <c r="L83" s="6">
        <v>0</v>
      </c>
      <c r="M83" s="83">
        <v>0</v>
      </c>
      <c r="N83" s="6"/>
      <c r="O83" s="39"/>
      <c r="P83" s="11">
        <f t="shared" si="9"/>
        <v>0</v>
      </c>
    </row>
    <row r="84" spans="1:19" ht="15.75" thickBot="1" x14ac:dyDescent="0.3">
      <c r="A84" s="15" t="s">
        <v>68</v>
      </c>
      <c r="B84" s="9">
        <v>0</v>
      </c>
      <c r="C84" s="9">
        <v>0</v>
      </c>
      <c r="D84" s="28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/>
      <c r="K84" s="27"/>
      <c r="L84" s="27"/>
      <c r="M84" s="81"/>
      <c r="N84" s="27"/>
      <c r="O84" s="27"/>
      <c r="P84" s="31">
        <f t="shared" si="9"/>
        <v>0</v>
      </c>
    </row>
    <row r="85" spans="1:19" x14ac:dyDescent="0.25">
      <c r="A85" s="16" t="s">
        <v>69</v>
      </c>
      <c r="B85" s="6">
        <v>0</v>
      </c>
      <c r="C85" s="5">
        <v>0</v>
      </c>
      <c r="D85" s="39">
        <v>0</v>
      </c>
      <c r="E85" s="7">
        <v>0</v>
      </c>
      <c r="F85" s="7">
        <v>0</v>
      </c>
      <c r="G85" s="7">
        <v>0</v>
      </c>
      <c r="H85" s="7">
        <v>0</v>
      </c>
      <c r="I85" s="6">
        <v>0</v>
      </c>
      <c r="J85" s="6">
        <v>0</v>
      </c>
      <c r="K85" s="6">
        <v>0</v>
      </c>
      <c r="L85" s="6">
        <v>0</v>
      </c>
      <c r="M85" s="83">
        <v>0</v>
      </c>
      <c r="N85" s="6"/>
      <c r="O85" s="39"/>
      <c r="P85" s="11">
        <f t="shared" si="9"/>
        <v>0</v>
      </c>
    </row>
    <row r="86" spans="1:19" ht="15.75" thickBot="1" x14ac:dyDescent="0.3">
      <c r="A86" s="16" t="s">
        <v>70</v>
      </c>
      <c r="B86" s="6">
        <v>0</v>
      </c>
      <c r="C86" s="5">
        <v>0</v>
      </c>
      <c r="D86" s="39">
        <v>0</v>
      </c>
      <c r="E86" s="7">
        <v>0</v>
      </c>
      <c r="F86" s="7">
        <v>0</v>
      </c>
      <c r="G86" s="7">
        <v>0</v>
      </c>
      <c r="H86" s="7">
        <v>0</v>
      </c>
      <c r="I86" s="6">
        <v>0</v>
      </c>
      <c r="J86" s="6">
        <v>0</v>
      </c>
      <c r="K86" s="6">
        <v>0</v>
      </c>
      <c r="L86" s="6">
        <v>0</v>
      </c>
      <c r="M86" s="83">
        <v>0</v>
      </c>
      <c r="N86" s="6"/>
      <c r="O86" s="39"/>
      <c r="P86" s="11">
        <f t="shared" si="9"/>
        <v>0</v>
      </c>
    </row>
    <row r="87" spans="1:19" ht="15.75" thickBot="1" x14ac:dyDescent="0.3">
      <c r="A87" s="15" t="s">
        <v>71</v>
      </c>
      <c r="B87" s="9">
        <v>0</v>
      </c>
      <c r="C87" s="9">
        <v>0</v>
      </c>
      <c r="D87" s="28">
        <v>0</v>
      </c>
      <c r="E87" s="27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81">
        <v>0</v>
      </c>
      <c r="N87" s="27">
        <v>0</v>
      </c>
      <c r="O87" s="27">
        <v>0</v>
      </c>
      <c r="P87" s="31">
        <f t="shared" si="9"/>
        <v>0</v>
      </c>
    </row>
    <row r="88" spans="1:19" ht="25.5" x14ac:dyDescent="0.25">
      <c r="A88" s="16" t="s">
        <v>72</v>
      </c>
      <c r="B88" s="6"/>
      <c r="C88" s="4">
        <v>0</v>
      </c>
      <c r="D88" s="39">
        <v>0</v>
      </c>
      <c r="E88" s="7">
        <v>0</v>
      </c>
      <c r="F88" s="7">
        <v>0</v>
      </c>
      <c r="G88" s="7">
        <v>0</v>
      </c>
      <c r="H88" s="7">
        <v>0</v>
      </c>
      <c r="I88" s="6">
        <v>0</v>
      </c>
      <c r="J88" s="6">
        <v>0</v>
      </c>
      <c r="K88" s="6">
        <v>0</v>
      </c>
      <c r="L88" s="6">
        <v>0</v>
      </c>
      <c r="M88" s="83">
        <v>0</v>
      </c>
      <c r="N88" s="6"/>
      <c r="O88" s="39">
        <v>0</v>
      </c>
      <c r="P88" s="11">
        <f t="shared" si="9"/>
        <v>0</v>
      </c>
      <c r="S88" s="24"/>
    </row>
    <row r="89" spans="1:19" x14ac:dyDescent="0.25">
      <c r="A89" s="18" t="s">
        <v>62</v>
      </c>
      <c r="B89" s="8">
        <f>+B16+B22+B32+B42+B58+B68</f>
        <v>167661753.07999998</v>
      </c>
      <c r="C89" s="8">
        <f>+C16+C22+C32+C42+C58+C68</f>
        <v>0</v>
      </c>
      <c r="D89" s="40">
        <f t="shared" ref="D89:G89" si="10">+D16+D22+D32+D42+D58+D68</f>
        <v>7763418.9499999993</v>
      </c>
      <c r="E89" s="51">
        <f t="shared" si="10"/>
        <v>8078008.75</v>
      </c>
      <c r="F89" s="51">
        <f t="shared" si="10"/>
        <v>11065185.219999999</v>
      </c>
      <c r="G89" s="8">
        <f t="shared" si="10"/>
        <v>21132667.830000002</v>
      </c>
      <c r="H89" s="8">
        <f>+H16+H22+H32+H42+H58+H68</f>
        <v>37614370.819999993</v>
      </c>
      <c r="I89" s="8">
        <f t="shared" ref="I89:O89" si="11">+I16+I22+I32+I42+I58+I68</f>
        <v>525</v>
      </c>
      <c r="J89" s="8">
        <f>+J16+J22+J32+J42+J58+J68</f>
        <v>12049036.73</v>
      </c>
      <c r="K89" s="51">
        <f>+K16+K22+K32+K42+K58+K68</f>
        <v>16775015.609999999</v>
      </c>
      <c r="L89" s="51">
        <f>+L16+L22+L32+L42+L58+L68</f>
        <v>6321666.7400000002</v>
      </c>
      <c r="M89" s="84">
        <f t="shared" si="11"/>
        <v>25120621.849999998</v>
      </c>
      <c r="N89" s="8">
        <f t="shared" si="11"/>
        <v>0</v>
      </c>
      <c r="O89" s="40">
        <f t="shared" si="11"/>
        <v>0</v>
      </c>
      <c r="P89" s="8">
        <f>+P16+P22+P32+P42+P58+P68</f>
        <v>145920517.5</v>
      </c>
      <c r="Q89" s="46"/>
      <c r="S89" s="12"/>
    </row>
    <row r="90" spans="1:19" ht="27" customHeight="1" x14ac:dyDescent="0.25">
      <c r="A90" s="43" t="s">
        <v>101</v>
      </c>
      <c r="B90" s="44">
        <v>167661753.08000001</v>
      </c>
      <c r="C90" s="44"/>
      <c r="D90" s="45"/>
      <c r="E90" s="44"/>
      <c r="F90" s="44"/>
      <c r="G90" s="44"/>
      <c r="H90" s="44"/>
      <c r="I90" s="44"/>
      <c r="J90" s="44"/>
      <c r="K90" s="44"/>
      <c r="L90" s="44"/>
      <c r="M90" s="85"/>
      <c r="N90" s="44"/>
      <c r="O90" s="45"/>
      <c r="P90" s="44"/>
      <c r="S90" s="12"/>
    </row>
    <row r="91" spans="1:19" ht="15.75" thickBot="1" x14ac:dyDescent="0.3">
      <c r="C91" s="33"/>
      <c r="G91" s="33"/>
    </row>
    <row r="92" spans="1:19" ht="24.75" thickBot="1" x14ac:dyDescent="0.3">
      <c r="A92" s="21" t="s">
        <v>95</v>
      </c>
      <c r="B92" s="30"/>
      <c r="C92" s="32"/>
      <c r="F92" s="25"/>
      <c r="G92" s="30"/>
      <c r="I92" s="33"/>
      <c r="P92" s="35"/>
    </row>
    <row r="93" spans="1:19" ht="28.5" customHeight="1" thickBot="1" x14ac:dyDescent="0.3">
      <c r="A93" s="22" t="s">
        <v>96</v>
      </c>
      <c r="C93" s="30"/>
      <c r="F93" s="25"/>
      <c r="G93" s="25"/>
      <c r="I93" s="32"/>
      <c r="J93" s="30"/>
      <c r="K93" s="32"/>
      <c r="L93" s="30"/>
      <c r="P93" s="35"/>
    </row>
    <row r="94" spans="1:19" ht="85.5" thickBot="1" x14ac:dyDescent="0.3">
      <c r="A94" s="23" t="s">
        <v>97</v>
      </c>
    </row>
    <row r="98" spans="1:16" s="26" customFormat="1" ht="37.5" x14ac:dyDescent="0.3">
      <c r="A98" s="20" t="s">
        <v>100</v>
      </c>
      <c r="D98" s="41"/>
      <c r="M98" s="86"/>
      <c r="O98" s="41"/>
      <c r="P98" s="36"/>
    </row>
    <row r="99" spans="1:16" ht="15.75" x14ac:dyDescent="0.25">
      <c r="A99" s="10" t="s">
        <v>94</v>
      </c>
    </row>
  </sheetData>
  <mergeCells count="9">
    <mergeCell ref="A7:P7"/>
    <mergeCell ref="D13:P13"/>
    <mergeCell ref="A3:P3"/>
    <mergeCell ref="A4:P4"/>
    <mergeCell ref="A13:A14"/>
    <mergeCell ref="B13:B14"/>
    <mergeCell ref="C13:C14"/>
    <mergeCell ref="A5:P5"/>
    <mergeCell ref="A6:P6"/>
  </mergeCells>
  <phoneticPr fontId="21" type="noConversion"/>
  <pageMargins left="0.15748031496062992" right="0.23622047244094491" top="0.15748031496062992" bottom="0.15748031496062992" header="0.31496062992125984" footer="0.31496062992125984"/>
  <pageSetup scale="5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Aprobado-Ejec </vt:lpstr>
      <vt:lpstr>'Presupuesto Aprobado-Ejec '!Área_de_impresión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Leynis Lantigua Hernandez</cp:lastModifiedBy>
  <cp:lastPrinted>2024-10-07T12:34:09Z</cp:lastPrinted>
  <dcterms:created xsi:type="dcterms:W3CDTF">2021-07-29T18:58:50Z</dcterms:created>
  <dcterms:modified xsi:type="dcterms:W3CDTF">2024-11-08T14:38:47Z</dcterms:modified>
</cp:coreProperties>
</file>