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conavihsida\Downloads\"/>
    </mc:Choice>
  </mc:AlternateContent>
  <xr:revisionPtr revIDLastSave="0" documentId="13_ncr:1_{419B681D-CC77-45A2-BA23-3527DFD969AE}" xr6:coauthVersionLast="47" xr6:coauthVersionMax="47" xr10:uidLastSave="{00000000-0000-0000-0000-000000000000}"/>
  <bookViews>
    <workbookView xWindow="60" yWindow="1650" windowWidth="20160" windowHeight="9270" xr2:uid="{00000000-000D-0000-FFFF-FFFF00000000}"/>
  </bookViews>
  <sheets>
    <sheet name="tab-graficos" sheetId="6" r:id="rId1"/>
    <sheet name="reg-datos" sheetId="4" r:id="rId2"/>
    <sheet name="Boletin" sheetId="5" r:id="rId3"/>
  </sheets>
  <externalReferences>
    <externalReference r:id="rId4"/>
  </externalReferences>
  <definedNames>
    <definedName name="_xlnm._FilterDatabase" localSheetId="2" hidden="1">Boletin!#REF!</definedName>
    <definedName name="_xlnm._FilterDatabase" localSheetId="1" hidden="1">'reg-datos'!$I$9:$R$40</definedName>
    <definedName name="_xlnm._FilterDatabase" localSheetId="0" hidden="1">'tab-graficos'!$C$82:$F$93</definedName>
    <definedName name="_xlnm.Print_Area" localSheetId="2">Boletin!$A$1:$AC$98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6" i="4" l="1"/>
  <c r="N106" i="4"/>
  <c r="O106" i="4"/>
  <c r="P106" i="4"/>
  <c r="Q106" i="4"/>
  <c r="F83" i="6" l="1"/>
  <c r="F84" i="6"/>
  <c r="F85" i="6"/>
  <c r="F86" i="6"/>
  <c r="F87" i="6"/>
  <c r="F93" i="6" s="1"/>
  <c r="R130" i="4"/>
  <c r="R131" i="4"/>
  <c r="R132" i="4"/>
  <c r="R116" i="4"/>
  <c r="R118" i="4"/>
  <c r="R119" i="4"/>
  <c r="R115" i="4"/>
  <c r="R99" i="4"/>
  <c r="R100" i="4"/>
  <c r="R103" i="4"/>
  <c r="R104" i="4"/>
  <c r="R105" i="4"/>
  <c r="R78" i="4"/>
  <c r="R82" i="4"/>
  <c r="R83" i="4"/>
  <c r="R84" i="4"/>
  <c r="R11" i="4" l="1"/>
  <c r="R13" i="4"/>
  <c r="R14" i="4"/>
  <c r="R15" i="4"/>
  <c r="R16" i="4"/>
  <c r="R17" i="4"/>
  <c r="R18" i="4"/>
  <c r="R20" i="4"/>
  <c r="R21" i="4"/>
  <c r="R25" i="4"/>
  <c r="R27" i="4"/>
  <c r="R28" i="4"/>
  <c r="R29" i="4"/>
  <c r="R34" i="4"/>
  <c r="R40" i="4" l="1"/>
  <c r="H6" i="6"/>
  <c r="D45" i="6" l="1"/>
  <c r="M133" i="4" l="1"/>
  <c r="N133" i="4"/>
  <c r="O133" i="4"/>
  <c r="P133" i="4"/>
  <c r="Q133" i="4"/>
  <c r="M120" i="4"/>
  <c r="M35" i="4"/>
  <c r="N35" i="4"/>
  <c r="O35" i="4"/>
  <c r="P35" i="4"/>
  <c r="M36" i="4"/>
  <c r="N36" i="4"/>
  <c r="O36" i="4"/>
  <c r="P36" i="4"/>
  <c r="M37" i="4"/>
  <c r="N37" i="4"/>
  <c r="O37" i="4"/>
  <c r="P37" i="4"/>
  <c r="M38" i="4"/>
  <c r="N38" i="4"/>
  <c r="O38" i="4"/>
  <c r="P38" i="4"/>
  <c r="M39" i="4"/>
  <c r="N39" i="4"/>
  <c r="O39" i="4"/>
  <c r="P39" i="4"/>
  <c r="M40" i="4"/>
  <c r="N40" i="4"/>
  <c r="O40" i="4"/>
  <c r="P40" i="4"/>
  <c r="M63" i="4"/>
  <c r="N63" i="4"/>
  <c r="O63" i="4"/>
  <c r="P63" i="4"/>
  <c r="M64" i="4"/>
  <c r="N64" i="4"/>
  <c r="O64" i="4"/>
  <c r="P64" i="4"/>
  <c r="M65" i="4"/>
  <c r="N65" i="4"/>
  <c r="O65" i="4"/>
  <c r="P65" i="4"/>
  <c r="M66" i="4"/>
  <c r="N66" i="4"/>
  <c r="O66" i="4"/>
  <c r="P66" i="4"/>
  <c r="M67" i="4"/>
  <c r="N67" i="4"/>
  <c r="O67" i="4"/>
  <c r="P67" i="4"/>
  <c r="M68" i="4"/>
  <c r="N68" i="4"/>
  <c r="O68" i="4"/>
  <c r="P68" i="4"/>
  <c r="M87" i="4"/>
  <c r="N87" i="4"/>
  <c r="O87" i="4"/>
  <c r="P87" i="4"/>
  <c r="M88" i="4"/>
  <c r="N88" i="4"/>
  <c r="O88" i="4"/>
  <c r="P88" i="4"/>
  <c r="M89" i="4"/>
  <c r="N89" i="4"/>
  <c r="O89" i="4"/>
  <c r="P89" i="4"/>
  <c r="M90" i="4"/>
  <c r="N90" i="4"/>
  <c r="O90" i="4"/>
  <c r="P90" i="4"/>
  <c r="M91" i="4"/>
  <c r="N91" i="4"/>
  <c r="O91" i="4"/>
  <c r="P91" i="4"/>
  <c r="M92" i="4"/>
  <c r="N92" i="4"/>
  <c r="O92" i="4"/>
  <c r="P92" i="4"/>
  <c r="M107" i="4"/>
  <c r="N107" i="4"/>
  <c r="O107" i="4"/>
  <c r="P107" i="4"/>
  <c r="M108" i="4"/>
  <c r="N108" i="4"/>
  <c r="O108" i="4"/>
  <c r="P108" i="4"/>
  <c r="M109" i="4"/>
  <c r="N109" i="4"/>
  <c r="O109" i="4"/>
  <c r="P109" i="4"/>
  <c r="M110" i="4"/>
  <c r="N110" i="4"/>
  <c r="O110" i="4"/>
  <c r="P110" i="4"/>
  <c r="M111" i="4"/>
  <c r="N111" i="4"/>
  <c r="O111" i="4"/>
  <c r="P111" i="4"/>
  <c r="C96" i="6" l="1"/>
  <c r="Q111" i="4"/>
  <c r="Q92" i="4"/>
  <c r="D35" i="6" l="1"/>
  <c r="D7" i="6" l="1"/>
  <c r="D25" i="6"/>
  <c r="D58" i="5" l="1"/>
  <c r="Y5" i="5"/>
  <c r="E15" i="5" l="1"/>
  <c r="S15" i="5" l="1"/>
  <c r="F89" i="6" l="1"/>
  <c r="F88" i="6" l="1"/>
  <c r="F92" i="6"/>
  <c r="F90" i="6"/>
  <c r="F91" i="6"/>
  <c r="D73" i="6" l="1"/>
  <c r="D64" i="6"/>
  <c r="D55" i="6"/>
  <c r="D16" i="6"/>
  <c r="R44" i="4"/>
  <c r="R45" i="4"/>
  <c r="R46" i="4"/>
  <c r="R47" i="4"/>
  <c r="R48" i="4"/>
  <c r="R49" i="4"/>
  <c r="R50" i="4"/>
  <c r="R51" i="4"/>
  <c r="R52" i="4"/>
  <c r="R53" i="4"/>
  <c r="R54" i="4"/>
  <c r="R55" i="4"/>
  <c r="R56" i="4"/>
  <c r="R57" i="4"/>
  <c r="R58" i="4"/>
  <c r="R59" i="4"/>
  <c r="R60" i="4"/>
  <c r="R61" i="4"/>
  <c r="R62" i="4"/>
  <c r="Q63" i="4"/>
  <c r="Q64" i="4"/>
  <c r="Q65" i="4"/>
  <c r="Q66" i="4"/>
  <c r="Q67" i="4"/>
  <c r="Q68" i="4"/>
  <c r="R63" i="4" l="1"/>
  <c r="R68" i="4"/>
  <c r="R67" i="4"/>
  <c r="R66" i="4"/>
  <c r="R65" i="4"/>
  <c r="R64" i="4"/>
  <c r="Q107" i="4" l="1"/>
  <c r="Q108" i="4"/>
  <c r="Q109" i="4"/>
  <c r="Q110" i="4"/>
  <c r="R7" i="4" l="1"/>
  <c r="Y72" i="4" l="1"/>
  <c r="Y73" i="4"/>
  <c r="Y74" i="4"/>
  <c r="Y75" i="4"/>
  <c r="Y76" i="4"/>
  <c r="Y77" i="4"/>
  <c r="Y78" i="4"/>
  <c r="Y79" i="4"/>
  <c r="Y80" i="4"/>
  <c r="Y81" i="4"/>
  <c r="Y82" i="4"/>
  <c r="Y83" i="4"/>
  <c r="Y84" i="4"/>
  <c r="Y85" i="4"/>
  <c r="Y86" i="4"/>
  <c r="Y87" i="4"/>
  <c r="Y88" i="4"/>
  <c r="Y89" i="4"/>
  <c r="Y90" i="4"/>
  <c r="Y91" i="4"/>
  <c r="Y92" i="4"/>
  <c r="Y93" i="4"/>
  <c r="Y94" i="4"/>
  <c r="Y95" i="4"/>
  <c r="Y96" i="4"/>
  <c r="Y97" i="4"/>
  <c r="Y98" i="4"/>
  <c r="Y99" i="4"/>
  <c r="Y100" i="4"/>
  <c r="Y101" i="4"/>
  <c r="Y102" i="4"/>
  <c r="Y103" i="4"/>
  <c r="Y104" i="4"/>
  <c r="Y105" i="4"/>
  <c r="AH87" i="4"/>
  <c r="AH88" i="4"/>
  <c r="AH89" i="4"/>
  <c r="AH90" i="4"/>
  <c r="AH91" i="4"/>
  <c r="AH92" i="4"/>
  <c r="AH93" i="4"/>
  <c r="AH94" i="4"/>
  <c r="AH95" i="4"/>
  <c r="AH96" i="4"/>
  <c r="AH97" i="4"/>
  <c r="AH98" i="4"/>
  <c r="AH99" i="4"/>
  <c r="AH100" i="4"/>
  <c r="AH101" i="4"/>
  <c r="AH102" i="4"/>
  <c r="AH103" i="4"/>
  <c r="AH104" i="4"/>
  <c r="AH105" i="4"/>
  <c r="Q176" i="4" l="1"/>
  <c r="Q136" i="4"/>
  <c r="Q157" i="4"/>
  <c r="Q123" i="4"/>
  <c r="Q38" i="4"/>
  <c r="Q90" i="4"/>
  <c r="Q91" i="4"/>
  <c r="R146" i="4" l="1"/>
  <c r="R145" i="4"/>
  <c r="R144" i="4"/>
  <c r="R150" i="4" l="1"/>
  <c r="R149" i="4"/>
  <c r="R148" i="4"/>
  <c r="R147" i="4"/>
  <c r="R152" i="4"/>
  <c r="R151" i="4"/>
  <c r="R143" i="4"/>
  <c r="R153" i="4"/>
  <c r="R189" i="4" l="1"/>
  <c r="R188" i="4"/>
  <c r="R187" i="4"/>
  <c r="R186" i="4"/>
  <c r="R185" i="4"/>
  <c r="R184" i="4"/>
  <c r="R183" i="4"/>
  <c r="R182" i="4"/>
  <c r="R172" i="4"/>
  <c r="R171" i="4"/>
  <c r="R170" i="4"/>
  <c r="R169" i="4"/>
  <c r="R168" i="4"/>
  <c r="R142" i="4"/>
  <c r="R176" i="4" l="1"/>
  <c r="R157" i="4"/>
  <c r="R136" i="4"/>
  <c r="R124" i="4"/>
  <c r="R123" i="4"/>
  <c r="R109" i="4"/>
  <c r="R90" i="4"/>
  <c r="R194" i="4" l="1"/>
  <c r="R193" i="4"/>
  <c r="Q194" i="4"/>
  <c r="Q193" i="4"/>
  <c r="R177" i="4"/>
  <c r="Q177" i="4"/>
  <c r="R158" i="4"/>
  <c r="Q158" i="4"/>
  <c r="R137" i="4"/>
  <c r="Q137" i="4"/>
  <c r="P124" i="4"/>
  <c r="O124" i="4"/>
  <c r="N124" i="4"/>
  <c r="P123" i="4"/>
  <c r="O123" i="4"/>
  <c r="N123" i="4"/>
  <c r="P122" i="4"/>
  <c r="O122" i="4"/>
  <c r="N122" i="4"/>
  <c r="P121" i="4"/>
  <c r="O121" i="4"/>
  <c r="N121" i="4"/>
  <c r="P120" i="4"/>
  <c r="O120" i="4"/>
  <c r="N120" i="4"/>
  <c r="M124" i="4"/>
  <c r="M123" i="4"/>
  <c r="Q124" i="4"/>
  <c r="R110" i="4"/>
  <c r="R91" i="4"/>
  <c r="Q7" i="4" l="1"/>
  <c r="P125" i="4" l="1"/>
  <c r="O125" i="4"/>
  <c r="N125" i="4"/>
  <c r="M125" i="4"/>
  <c r="R125" i="4"/>
  <c r="Q125" i="4"/>
  <c r="M122" i="4"/>
  <c r="R122" i="4"/>
  <c r="Q122" i="4"/>
  <c r="M121" i="4"/>
  <c r="R121" i="4"/>
  <c r="Q121" i="4"/>
  <c r="R120" i="4"/>
  <c r="Q120" i="4"/>
  <c r="N154" i="4" l="1"/>
  <c r="O154" i="4"/>
  <c r="P154" i="4"/>
  <c r="N155" i="4"/>
  <c r="O155" i="4"/>
  <c r="P155" i="4"/>
  <c r="N156" i="4"/>
  <c r="O156" i="4"/>
  <c r="P156" i="4"/>
  <c r="N157" i="4"/>
  <c r="O157" i="4"/>
  <c r="P157" i="4"/>
  <c r="N158" i="4"/>
  <c r="O158" i="4"/>
  <c r="P158" i="4"/>
  <c r="N159" i="4"/>
  <c r="O159" i="4"/>
  <c r="P159" i="4"/>
  <c r="M159" i="4"/>
  <c r="M158" i="4"/>
  <c r="M157" i="4"/>
  <c r="M156" i="4"/>
  <c r="M155" i="4"/>
  <c r="M154" i="4"/>
  <c r="R154" i="4"/>
  <c r="R155" i="4"/>
  <c r="R156" i="4"/>
  <c r="R159" i="4"/>
  <c r="Q156" i="4"/>
  <c r="Q159" i="4"/>
  <c r="J58" i="6" s="1"/>
  <c r="Q155" i="4"/>
  <c r="Q154" i="4"/>
  <c r="N190" i="4"/>
  <c r="O190" i="4"/>
  <c r="P190" i="4"/>
  <c r="N191" i="4"/>
  <c r="O191" i="4"/>
  <c r="P191" i="4"/>
  <c r="N192" i="4"/>
  <c r="O192" i="4"/>
  <c r="P192" i="4"/>
  <c r="N193" i="4"/>
  <c r="O193" i="4"/>
  <c r="P193" i="4"/>
  <c r="N194" i="4"/>
  <c r="O194" i="4"/>
  <c r="P194" i="4"/>
  <c r="N195" i="4"/>
  <c r="O195" i="4"/>
  <c r="P195" i="4"/>
  <c r="M195" i="4"/>
  <c r="M194" i="4"/>
  <c r="M193" i="4"/>
  <c r="M192" i="4"/>
  <c r="M191" i="4"/>
  <c r="M190" i="4"/>
  <c r="R190" i="4"/>
  <c r="R191" i="4"/>
  <c r="R192" i="4"/>
  <c r="R195" i="4"/>
  <c r="Q195" i="4"/>
  <c r="J76" i="6" s="1"/>
  <c r="Q192" i="4"/>
  <c r="Q191" i="4"/>
  <c r="Q190" i="4"/>
  <c r="N134" i="4"/>
  <c r="O134" i="4"/>
  <c r="P134" i="4"/>
  <c r="N135" i="4"/>
  <c r="O135" i="4"/>
  <c r="P135" i="4"/>
  <c r="N136" i="4"/>
  <c r="O136" i="4"/>
  <c r="P136" i="4"/>
  <c r="N137" i="4"/>
  <c r="O137" i="4"/>
  <c r="P137" i="4"/>
  <c r="N138" i="4"/>
  <c r="O138" i="4"/>
  <c r="P138" i="4"/>
  <c r="M138" i="4"/>
  <c r="M137" i="4"/>
  <c r="M136" i="4"/>
  <c r="M135" i="4"/>
  <c r="M134" i="4"/>
  <c r="R133" i="4"/>
  <c r="R134" i="4"/>
  <c r="R135" i="4"/>
  <c r="R138" i="4"/>
  <c r="Q138" i="4"/>
  <c r="Q135" i="4"/>
  <c r="Q134" i="4"/>
  <c r="O173" i="4"/>
  <c r="Q178" i="4"/>
  <c r="J67" i="6" s="1"/>
  <c r="Q175" i="4"/>
  <c r="Q174" i="4"/>
  <c r="Q173" i="4"/>
  <c r="N173" i="4"/>
  <c r="P173" i="4"/>
  <c r="N174" i="4"/>
  <c r="O174" i="4"/>
  <c r="P174" i="4"/>
  <c r="N175" i="4"/>
  <c r="O175" i="4"/>
  <c r="P175" i="4"/>
  <c r="N176" i="4"/>
  <c r="O176" i="4"/>
  <c r="P176" i="4"/>
  <c r="N177" i="4"/>
  <c r="O177" i="4"/>
  <c r="P177" i="4"/>
  <c r="N178" i="4"/>
  <c r="O178" i="4"/>
  <c r="P178" i="4"/>
  <c r="M178" i="4"/>
  <c r="M177" i="4"/>
  <c r="M176" i="4"/>
  <c r="M175" i="4"/>
  <c r="M174" i="4"/>
  <c r="M173" i="4"/>
  <c r="R173" i="4"/>
  <c r="R174" i="4"/>
  <c r="R175" i="4"/>
  <c r="R178" i="4"/>
  <c r="V16" i="4" l="1"/>
  <c r="V15" i="4"/>
  <c r="V14" i="4"/>
  <c r="W14" i="4"/>
  <c r="W16" i="4"/>
  <c r="W15" i="4"/>
  <c r="R106" i="4"/>
  <c r="R107" i="4"/>
  <c r="R108" i="4"/>
  <c r="R111" i="4"/>
  <c r="R87" i="4"/>
  <c r="R88" i="4"/>
  <c r="R89" i="4"/>
  <c r="R92" i="4"/>
  <c r="Q87" i="4"/>
  <c r="Q89" i="4"/>
  <c r="Q88" i="4"/>
  <c r="R39" i="4" l="1"/>
  <c r="R38" i="4"/>
  <c r="R37" i="4"/>
  <c r="R36" i="4"/>
  <c r="R35" i="4"/>
  <c r="Q39" i="4"/>
  <c r="Q37" i="4"/>
  <c r="Q36" i="4"/>
  <c r="Q35" i="4"/>
  <c r="J19" i="6"/>
</calcChain>
</file>

<file path=xl/sharedStrings.xml><?xml version="1.0" encoding="utf-8"?>
<sst xmlns="http://schemas.openxmlformats.org/spreadsheetml/2006/main" count="1009" uniqueCount="363">
  <si>
    <t>Trazadores de uso en Primer Nivel</t>
  </si>
  <si>
    <t>% de disponibilidad</t>
  </si>
  <si>
    <t>% desabastecidos</t>
  </si>
  <si>
    <t>% sub stock</t>
  </si>
  <si>
    <t>Trazadores ARV Adultos</t>
  </si>
  <si>
    <t>% stock normal</t>
  </si>
  <si>
    <t>% sobre stock</t>
  </si>
  <si>
    <t>Trazadores TB</t>
  </si>
  <si>
    <t>01030100012</t>
  </si>
  <si>
    <t>01060201002</t>
  </si>
  <si>
    <t>Umbral Mínimo SUGEMI (1 meses)</t>
  </si>
  <si>
    <t>CÓDIGO PRODUCTO</t>
  </si>
  <si>
    <t>CÓDIGO PROMESE</t>
  </si>
  <si>
    <t>PN</t>
  </si>
  <si>
    <t>H</t>
  </si>
  <si>
    <t>E</t>
  </si>
  <si>
    <t>CUADRO BASICO 
(CB)</t>
  </si>
  <si>
    <t>PROGRAMA</t>
  </si>
  <si>
    <t>TRAZADORES (T)</t>
  </si>
  <si>
    <t>CB</t>
  </si>
  <si>
    <t>VIH</t>
  </si>
  <si>
    <t>Pediátrico</t>
  </si>
  <si>
    <t>T-VIH</t>
  </si>
  <si>
    <t>Adulto</t>
  </si>
  <si>
    <t>T-PN</t>
  </si>
  <si>
    <t>T-PN-H</t>
  </si>
  <si>
    <t>T-H</t>
  </si>
  <si>
    <t>T-Materno Infantil</t>
  </si>
  <si>
    <t>T-Planificación Familiar</t>
  </si>
  <si>
    <t>01180400001</t>
  </si>
  <si>
    <t>T-Reactivos Lab</t>
  </si>
  <si>
    <t>LIDOCAINA CLORHIDRATO 2% S/E 20 mg/ml INYECTABLE VIAL x 50 ml</t>
  </si>
  <si>
    <t>ACETAMINOFEN (PARACETAMOL) 120 mg/5ml LIQUIDO ORAL FRASCO x 120 ml</t>
  </si>
  <si>
    <t>EPINEFRINA (ADRENALINA) 1 mg/mL INYECTABLE AMPOLLA x 1 ml</t>
  </si>
  <si>
    <t>HIDROCORTISONA SUCINATO SODICO 100 mg/mL INYECTABLE VIAL</t>
  </si>
  <si>
    <t>DIFENHIDRAMINA 10 mg/ml INYECTABLE AMPOLLA x 1 ml</t>
  </si>
  <si>
    <t>AMOXICILINA 250 mg/5ml POLVO PARA LIQUIDO ORAL FRASCO x 120 ml</t>
  </si>
  <si>
    <t>SULFATO FERROSO+ACIDO FOLICO 300 mg + 5 mg COMPRIMIDO BLISTER</t>
  </si>
  <si>
    <t>DIAZEPAM 5 mg/ml INYECTABLE AMPOLLA x 2 ml</t>
  </si>
  <si>
    <t>CAPTOPRILO S/L 25 mg COMPRIMIDO BLISTER</t>
  </si>
  <si>
    <t>DEXTROSA (GLUCOSA) 0.5 INYECTABLE VIAL 20 ml</t>
  </si>
  <si>
    <t>FUROSEMIDA 10 mg/ml INYECTABLE AMPOLLA x 2 ml</t>
  </si>
  <si>
    <t>SALES DE REHIDRATACION ORAL CON CITRATO  27.9 g/L POLVO PARA DISOLUCION  SOBRE</t>
  </si>
  <si>
    <t>HIDROCLOROTIAZIDA 50 mg COMPRIMIDO BLISTER</t>
  </si>
  <si>
    <t>RANITIDINA CLORHIDRATO 25 mg/ml INYECTABLE AMPOLLA x 2 ml</t>
  </si>
  <si>
    <t>INSULINA MIXTA 70 / 30 HUMANA 100 UI/ml INYECTABLE VIAL x 10 ml</t>
  </si>
  <si>
    <t>METFORMINA 850 mg COMPRIMIDO BLISTER</t>
  </si>
  <si>
    <t>SALBUTAMOL 5 mg/ml SOLUCIÓN/NEBULIZAR FRASCO x 10 ml</t>
  </si>
  <si>
    <t>DEXAMETASONA FOSFATO SODICO 4 mg/ml INYECTABLE AMPOLLA x 2 ml</t>
  </si>
  <si>
    <t>FITOMENADIONA (VIT.K) 10 mg INYECTABLE AMPOLLA x 5 ml</t>
  </si>
  <si>
    <t>DIFENHIDRAMINA 10 mg/5ml INYECTABLE AMPOLLA x 1 ml</t>
  </si>
  <si>
    <t>N-BUTIL BROMURO DE HIOSCINA 20 mg/ml INYECTABLE AMPOLLA x 1 ml</t>
  </si>
  <si>
    <t>INSULINA REGULAR (CRISTALINA) 100 UI/ml INYECTABLE VIAL x 10 ml</t>
  </si>
  <si>
    <t>ATROPINA SULFATO 1 mg/ ml INYECTABLE AMPOLLA x 1 ml</t>
  </si>
  <si>
    <t>LACTATO DE RINGER (HARTMANN) 1000 ml INYECTABLE FRASCO SOLUCIÓN x 1000 ml</t>
  </si>
  <si>
    <t>PENICILINA G CRISTALINA (BENCILPENICILINA) EN SAL SODICA O POTASICA 1,000,000 UI POLVO PARA INYECTACCION VIAL</t>
  </si>
  <si>
    <t>HIDRALACINA 20 mg INYECTABLE AMPOLLA x 1 ml</t>
  </si>
  <si>
    <t>OXITOCINA SINTETICA 10 UI INYECTABLE AMPOLLA x 1 ml</t>
  </si>
  <si>
    <t>ERGOMETRINA HIDROMALEATO 200 mcg INYECTABLE AMPOLLA x 1 ml</t>
  </si>
  <si>
    <t>SULFATO DE MAGNESIO 1 g/ml INYECTABLE AMPOLLA x 10 ml</t>
  </si>
  <si>
    <t>ETINILESTRADIOL + LEVONORGESTREL 30 mcg + 150 mg COMPRIMIDO BLISTER</t>
  </si>
  <si>
    <t xml:space="preserve">DISPOSITIVO INTRAUTERINO QUE CONTIENE COBRE   </t>
  </si>
  <si>
    <t>ACETATO DE MEDROXIPROGESTERONA  15O mg/ml INYECTABLE VIAL</t>
  </si>
  <si>
    <t>CATETER VENOSO PERIFERICO ( CORTO ) 18g    EMPAQUE ESTERIL INDIVIDUAL EN CAJA DE 50 UNIDADES</t>
  </si>
  <si>
    <t>TUBO ENDOTRAQUEAL B.P Nº  4.0   EMPAQUE ESTERIL</t>
  </si>
  <si>
    <t>TUBO ENDOTRAQUEAL B.P Nº  7.0 C/BALON   EMPAQUE ESTERIL</t>
  </si>
  <si>
    <t>SONDA NASOGASTRICA Nº 12fr (LEVIN)   FUNDA PLASTICA ESTERIL</t>
  </si>
  <si>
    <t>SONDA FOLEY 2 VIAS  Nº16   FUNDA PLASTICA ESTERIL CAJA DE 10 O 12</t>
  </si>
  <si>
    <t>SONDA FOLEY 2 VIAS  Nº18   FUNDA PLASTICA ESTERIL CAJA DE 10 O 12</t>
  </si>
  <si>
    <t xml:space="preserve">  </t>
  </si>
  <si>
    <t xml:space="preserve">                           </t>
  </si>
  <si>
    <t xml:space="preserve">   </t>
  </si>
  <si>
    <t xml:space="preserve"> </t>
  </si>
  <si>
    <t xml:space="preserve">TRAZADORES </t>
  </si>
  <si>
    <t>MEDICAMENTOS PARA PRIMER NIVEL DE ATENCION</t>
  </si>
  <si>
    <t>MEDICAMENTOS PARA CEAS</t>
  </si>
  <si>
    <t>MEDICAMENTOS ARV ADULTO</t>
  </si>
  <si>
    <t xml:space="preserve">MEDICAMENTOS ARV PEDIATRICO </t>
  </si>
  <si>
    <t>MATERNO INFANTIL</t>
  </si>
  <si>
    <t>PLANIFICACION FAMILIAR</t>
  </si>
  <si>
    <t xml:space="preserve"> INSUMO MEDICO QUIRURGICO</t>
  </si>
  <si>
    <t>REACTIVOS DE LABORATORIO</t>
  </si>
  <si>
    <t>MEDICAMENTOS PARA TB</t>
  </si>
  <si>
    <t>RIFAMPICINA + ISONIAZIDA + PIRAZINAMIDA + ETAMBUTOL 150 MG + 75 MG + 400 MG + 275 MG TABLETA</t>
  </si>
  <si>
    <t>RIFAMPICINA + ISONIAZIDA 150 MG + 75 MG TABLETA</t>
  </si>
  <si>
    <t>RIFAMPICINA + ISONIAZIDA 150 MG + 150 MG TABLETA</t>
  </si>
  <si>
    <t>ISONIAZIDA DE 300 MG</t>
  </si>
  <si>
    <t>ETAMBUTOL DE 400MG</t>
  </si>
  <si>
    <t>01060500021</t>
  </si>
  <si>
    <t>01060500017</t>
  </si>
  <si>
    <t>01060500018</t>
  </si>
  <si>
    <t>01060500005</t>
  </si>
  <si>
    <t>01060500002</t>
  </si>
  <si>
    <t>Trimestre:</t>
  </si>
  <si>
    <t>Tabla 1.</t>
  </si>
  <si>
    <t>Tabla 2.</t>
  </si>
  <si>
    <t>Tabla 3.</t>
  </si>
  <si>
    <t>Tabla 4.</t>
  </si>
  <si>
    <t>Tabla 5.</t>
  </si>
  <si>
    <t>Tabla 6.</t>
  </si>
  <si>
    <t>Tabla 7.</t>
  </si>
  <si>
    <t>Tabla 8.</t>
  </si>
  <si>
    <t>Tabla 3</t>
  </si>
  <si>
    <t>TENOFOVIR/EMTRICITABINA 300 mg /200 mg TABLETA  FRASCO</t>
  </si>
  <si>
    <t>Trimestral</t>
  </si>
  <si>
    <t>Fecha de corte:</t>
  </si>
  <si>
    <t>Indicador #1.</t>
  </si>
  <si>
    <t>(1 de 1)</t>
  </si>
  <si>
    <t xml:space="preserve">Mediana de disp. en establecimientos de salud medida en meses </t>
  </si>
  <si>
    <t>Tabla 9.</t>
  </si>
  <si>
    <t>Umbral Máximo SUGEMI (5 meses)</t>
  </si>
  <si>
    <t>Unidad Regional de Gestión de Medicamentos e Insumos – URGM-</t>
  </si>
  <si>
    <t>TABLAS OPCIONALES</t>
  </si>
  <si>
    <t>OTRAS TABLAS (OPCIONALES)</t>
  </si>
  <si>
    <t>3030</t>
  </si>
  <si>
    <t>DICLOFENACO SODICO 25 mg/ml INYECTABLE AMPOLLA x 3 ml</t>
  </si>
  <si>
    <t>KETOROLACO TROMETAMOL 30 mg/ml INYECTABLE AMPOLLA x 1 ml</t>
  </si>
  <si>
    <t>3283</t>
  </si>
  <si>
    <t>NITROFURAZONA;0.002;POMADA;TUBO x 30 g</t>
  </si>
  <si>
    <t>9359</t>
  </si>
  <si>
    <t>1434</t>
  </si>
  <si>
    <t>ENALAPRIL MALEATO;10 mg;COMPRIMIDO;BLISTER</t>
  </si>
  <si>
    <t>9356</t>
  </si>
  <si>
    <t>1885</t>
  </si>
  <si>
    <t>1575</t>
  </si>
  <si>
    <t>1591</t>
  </si>
  <si>
    <t>1661</t>
  </si>
  <si>
    <t>1882</t>
  </si>
  <si>
    <t>NALBUFINA 10 mg/ml INYECTABLE AMPOLLA x 2 ml</t>
  </si>
  <si>
    <t>MIDAZOLAM 5 mg/ml INYECTABLE AMPOLLA x 3 ml</t>
  </si>
  <si>
    <t>FENITOINA SODICA 50 mg/ml INYECTABLE VIA x 5 ml</t>
  </si>
  <si>
    <t>MEDIANA DE DISPONIBILIDAD POR GERENCIA DE AREAS DE SALUD</t>
  </si>
  <si>
    <t>03010204002</t>
  </si>
  <si>
    <t>01010200003</t>
  </si>
  <si>
    <t>01160300001</t>
  </si>
  <si>
    <t>01020101004</t>
  </si>
  <si>
    <t>01020102007</t>
  </si>
  <si>
    <t>01020101010</t>
  </si>
  <si>
    <t>01030100009</t>
  </si>
  <si>
    <t>01030100003</t>
  </si>
  <si>
    <t>01120200008</t>
  </si>
  <si>
    <t>01060601004</t>
  </si>
  <si>
    <t>01100100005</t>
  </si>
  <si>
    <t>01110400011</t>
  </si>
  <si>
    <t>01230300004</t>
  </si>
  <si>
    <t>01110400002</t>
  </si>
  <si>
    <t>01250200008</t>
  </si>
  <si>
    <t>01140100005</t>
  </si>
  <si>
    <t>01150000007</t>
  </si>
  <si>
    <t>01250100001</t>
  </si>
  <si>
    <t>01150000009</t>
  </si>
  <si>
    <t>01160100009</t>
  </si>
  <si>
    <t>01170400003</t>
  </si>
  <si>
    <t>01170400005</t>
  </si>
  <si>
    <t>01240100017</t>
  </si>
  <si>
    <t>01250200017</t>
  </si>
  <si>
    <t>01030100013</t>
  </si>
  <si>
    <t>01230300012</t>
  </si>
  <si>
    <t>01170400004</t>
  </si>
  <si>
    <t>01200500003</t>
  </si>
  <si>
    <t>01061000002</t>
  </si>
  <si>
    <t>01061000010</t>
  </si>
  <si>
    <t>01061000039</t>
  </si>
  <si>
    <t>01061000023</t>
  </si>
  <si>
    <t>01061000049</t>
  </si>
  <si>
    <t>01061000028</t>
  </si>
  <si>
    <t>01061000046</t>
  </si>
  <si>
    <t>01061000001</t>
  </si>
  <si>
    <t>01061000024</t>
  </si>
  <si>
    <t>02160000001</t>
  </si>
  <si>
    <t>03010000115</t>
  </si>
  <si>
    <t>03010000114</t>
  </si>
  <si>
    <t>01060201014</t>
  </si>
  <si>
    <t>01110300007</t>
  </si>
  <si>
    <t>01210100003</t>
  </si>
  <si>
    <t>02020300026</t>
  </si>
  <si>
    <t>02020300011</t>
  </si>
  <si>
    <t>02020500005</t>
  </si>
  <si>
    <t>02020500011</t>
  </si>
  <si>
    <t>02140200010</t>
  </si>
  <si>
    <t>02140300005</t>
  </si>
  <si>
    <t>02140300006</t>
  </si>
  <si>
    <t xml:space="preserve">Disp. en el almacén Regional medida en meses </t>
  </si>
  <si>
    <t>Disponibilidad en Almacén Regional</t>
  </si>
  <si>
    <t>Mediana de disponibilidad en Establecimientos de salud</t>
  </si>
  <si>
    <t>Mediana de disponibilidad</t>
  </si>
  <si>
    <t>Adulto-Pediátrico</t>
  </si>
  <si>
    <t>T-Insumo Medico Quirúrgico</t>
  </si>
  <si>
    <t>REPORTE REGIONAL DE INFORMACIÓN ESTRATÉGICA DEL SUGEMI</t>
  </si>
  <si>
    <t>SERVICIO REGIONAL DE SALUD</t>
  </si>
  <si>
    <t>UNIDAD REGIONAL DE GESTION DE MEDICAMENTOS (URGM)</t>
  </si>
  <si>
    <t>(… de …)</t>
  </si>
  <si>
    <t>(… de ...)</t>
  </si>
  <si>
    <t>(... de ...)</t>
  </si>
  <si>
    <t>CP1B08T060</t>
  </si>
  <si>
    <t>ABACAVIR  300 mg  TABLETA  FRASCO</t>
  </si>
  <si>
    <t>01061000027</t>
  </si>
  <si>
    <t>CP1B08T3TCABC</t>
  </si>
  <si>
    <t>ABACAVIR/LAMIVUDINA  600 mg + 300 mg  TABLETA  FRASCO</t>
  </si>
  <si>
    <t>01061000004</t>
  </si>
  <si>
    <t>CP1C02T030/600 MG</t>
  </si>
  <si>
    <t xml:space="preserve">EFAVIRENZ  600 mg  TABLETA  FRASCO </t>
  </si>
  <si>
    <t>CP1E01T32</t>
  </si>
  <si>
    <t>01061000040</t>
  </si>
  <si>
    <t>CP1A09C180</t>
  </si>
  <si>
    <t>LOPINAVIR/RITONAVIR  100 mg + 25 mg  TABLETA  FRASCO</t>
  </si>
  <si>
    <t>CP1A09C120C</t>
  </si>
  <si>
    <t>LOPINAVIR/RITONAVIR  200 mg + 50 mg  TABLETA  FRASCO</t>
  </si>
  <si>
    <t>01061000021</t>
  </si>
  <si>
    <t>CP1C01T060</t>
  </si>
  <si>
    <t>NEVIRAPINA  200 mg  TABLETA  FRASCO</t>
  </si>
  <si>
    <t>01061000047</t>
  </si>
  <si>
    <t>CPRALTEGRAVIR400MG</t>
  </si>
  <si>
    <t>RALTEGRAVIR  400 mg  TABLETA  FRASCO</t>
  </si>
  <si>
    <t>01061000038</t>
  </si>
  <si>
    <t>CP1A14C84</t>
  </si>
  <si>
    <t>RITONAVIR  100 mg  TABLETA  FRASCO</t>
  </si>
  <si>
    <t>CP1E01TDF3TC</t>
  </si>
  <si>
    <t>TENOFOVIR/LAMIVUDINA  300 mg + 300 mg  TABLETA  FRASCO</t>
  </si>
  <si>
    <t>CP1B07T150/300MG</t>
  </si>
  <si>
    <t>ZIDOVUDINA/LAMIVUDINA  300 mg + 150 mg  TABLETA  FRASCO</t>
  </si>
  <si>
    <t>CP1E01T0300/150/200</t>
  </si>
  <si>
    <t>ZIDOVUDINA/LAMIVUDINA/NEVIRAPINA  150 mg + 300 mg + 200 mg  TABLETA  FRASCO</t>
  </si>
  <si>
    <t>CPIBO8S240</t>
  </si>
  <si>
    <t>ABACAVIR  20 mg/ml  SUSPENSIÓN ORAL  FRASCO x 240 ml</t>
  </si>
  <si>
    <t>01061000009</t>
  </si>
  <si>
    <t>CP1C02C090</t>
  </si>
  <si>
    <t>EFAVIRENZ  200 mg  TABLETA  FRASCO x 30</t>
  </si>
  <si>
    <t>01061000006</t>
  </si>
  <si>
    <t>CP1C02T050</t>
  </si>
  <si>
    <t>EFAVIRENZ  50 mg  TABLETA  FRASCO</t>
  </si>
  <si>
    <t>CP1B04S100</t>
  </si>
  <si>
    <t>LAMIVUDINA  10 mg/ml  SUSPENSIÓN ORAL  FRASCO x 240 ml</t>
  </si>
  <si>
    <t>01061000041</t>
  </si>
  <si>
    <t>CP1A09S160</t>
  </si>
  <si>
    <t>LOPINAVIR/RITONAVIR (KALETRA)  80 mg + 20 mg  SUSPENSIÓN ORAL  FRASCO x 120 ml</t>
  </si>
  <si>
    <t>01061000020</t>
  </si>
  <si>
    <t>CP1C01S240ML</t>
  </si>
  <si>
    <t>NEVIRAPINA  50 mg/5ml  SUSPENSIÓN ORAL  FRASCO x 240 ml</t>
  </si>
  <si>
    <t>01061001041</t>
  </si>
  <si>
    <t>CP1E01T35</t>
  </si>
  <si>
    <t>TENOFOVIR  40 mg   SUSPENSIÓN ORAL  FRASCO</t>
  </si>
  <si>
    <t>01061000045</t>
  </si>
  <si>
    <t>CP1B05S240</t>
  </si>
  <si>
    <t>ZIDOVUDINA  50 mg/5ml  SUSPENSIÓN ORAL  FRASCO x 240 ml</t>
  </si>
  <si>
    <t>01061000031</t>
  </si>
  <si>
    <t>CP1B07T30MG0</t>
  </si>
  <si>
    <t>ZIDOVUDINA/LAMIVUDINA  60 mg + 30 mg  TABLETA  FRASCO</t>
  </si>
  <si>
    <t>01061000032</t>
  </si>
  <si>
    <t>CP1E01T030/50/6</t>
  </si>
  <si>
    <t>ZIDOVUDINA/LAMIVUDINA/NEVIRAPINA  60 mg + 30 mg + 50 mg  TABLETA  FRASCO</t>
  </si>
  <si>
    <t>METRONIDAZOL BENZOATO 250 mg/5ml LIQUIDO ORAL FRASCO x  120 ml</t>
  </si>
  <si>
    <t>YODOPOVIDONA (POVIDONA YODADA)  10%  SOLUCIÓN   GALÓN</t>
  </si>
  <si>
    <t>01020300008</t>
  </si>
  <si>
    <t>01050000007</t>
  </si>
  <si>
    <t>CONDON MASCULINO  SOBRE</t>
  </si>
  <si>
    <t>03060203031</t>
  </si>
  <si>
    <t>GLUCOSA 6 FOSFATO DESHIDROGENASA // S, ERI  SET para 100 pruebas</t>
  </si>
  <si>
    <t>03060202042</t>
  </si>
  <si>
    <t>CREATININA // S, P, OR  SET para 100 pruebas</t>
  </si>
  <si>
    <t>03060204002</t>
  </si>
  <si>
    <t xml:space="preserve">UREA (BUN) // S, P, OR  SET para 100 pruebas </t>
  </si>
  <si>
    <t xml:space="preserve">COLESTEROL LDL // S. p   SET para 100 pruebas </t>
  </si>
  <si>
    <t xml:space="preserve">COLESTEROL HDL // S, P   SET para 100 pruebas </t>
  </si>
  <si>
    <t>03060202009</t>
  </si>
  <si>
    <t xml:space="preserve">COLESTEROL TOTAL // S, P   SET para 100 pruebas </t>
  </si>
  <si>
    <t>TINCION ZIEHL- NEELSEN  SET de tinción  Ziehl-Neelsen</t>
  </si>
  <si>
    <t>03030206004</t>
  </si>
  <si>
    <t>VIRUS INMUNODEFICIENCIA HUMANA (VIH 1/2)// S, P  SET para  100 pruebas</t>
  </si>
  <si>
    <t>03030201056</t>
  </si>
  <si>
    <t>GONADOTROPINA CORIONICA HUMANA (HCG) // S, P, OR  SET para 50 pruebas</t>
  </si>
  <si>
    <t>03030205017</t>
  </si>
  <si>
    <t>SIFILIS (MEMBRANA)// S, P, SG  SET para 30 pruebas</t>
  </si>
  <si>
    <t>03040201007</t>
  </si>
  <si>
    <t>TIPIFICACION SANGUINEA // SG, S   SET para 100 pruebas</t>
  </si>
  <si>
    <t>03070203001</t>
  </si>
  <si>
    <t xml:space="preserve">PRUEBAS QUIMICAS  (RUTINA) // OR  FRASCO x 100 tirillas de 14 indicadores por tirillas para 100 pruebas </t>
  </si>
  <si>
    <t>01220200001</t>
  </si>
  <si>
    <t>01260200004</t>
  </si>
  <si>
    <t>CATETER VENOSO CENTRAL 2 LUMEN Nº 5.0 Fr   BANDEA O EMPAQUE PLASTICA ESTERIL</t>
  </si>
  <si>
    <t>HILO CATGUT CROMICO 0 AGUJA CURVA ROMA 1/2 , 36.4 MM, 70-75 CM</t>
  </si>
  <si>
    <t>01040100016</t>
  </si>
  <si>
    <t>01180300016</t>
  </si>
  <si>
    <t>01180300017</t>
  </si>
  <si>
    <t>02070100061</t>
  </si>
  <si>
    <t>n/a</t>
  </si>
  <si>
    <t/>
  </si>
  <si>
    <t>Laboratorio LAB 
(EE.SS n=0)</t>
  </si>
  <si>
    <t>Materno Infantil 
(EE.SS n=0)</t>
  </si>
  <si>
    <t>Insumo Medico Quirúrgico 
(EE.EE n=0)</t>
  </si>
  <si>
    <t xml:space="preserve">Boletín Regional de Información Estratégica del SUGEMI </t>
  </si>
  <si>
    <t>Indicador #2</t>
  </si>
  <si>
    <t xml:space="preserve">MEDICAMENTOS DE MAYOR CONSUMO </t>
  </si>
  <si>
    <t>CP1A15T06001</t>
  </si>
  <si>
    <t>ATAZANAVIR/RITONAVIR  300 mg/100 mg  TABLETA  FRASCO</t>
  </si>
  <si>
    <t>ALERTAS DE STOCK</t>
  </si>
  <si>
    <r>
      <t>Contexto</t>
    </r>
    <r>
      <rPr>
        <sz val="14"/>
        <color rgb="FF000000"/>
        <rFont val="Century Gothic"/>
        <family val="2"/>
      </rPr>
      <t xml:space="preserve">: En julio del 2010 se estableció la creación de un </t>
    </r>
    <r>
      <rPr>
        <i/>
        <sz val="14"/>
        <color rgb="FF000000"/>
        <rFont val="Century Gothic"/>
        <family val="2"/>
      </rPr>
      <t>Sistema Único de Gestión de Medicamentos e Insumos –SUGEMI-,</t>
    </r>
    <r>
      <rPr>
        <sz val="14"/>
        <color rgb="FF000000"/>
        <rFont val="Century Gothic"/>
        <family val="2"/>
      </rPr>
      <t xml:space="preserve"> a través de la  Disposición Ministerial No.000019. Su objetivo principal es  integrar todos los sistemas de suministros existentes en la Red pública de servicios, bajo una sola administración, que asegure la permanente disponibilidad de medicamentos e insumos médicos de buena calidad. Su alcance y ámbito de operación es el Servicio Regional de Salud y sus redes de establecimientos.  El SUGEMI cuenta con un sistema de información que recoge datos mensuales de existencias y consumos de medicamentos, desde los Centros Especializados de Atención en Salud (CEAS) y Centros de Primer Nivel de Atención (CPN).  A partir de estos datos se elabora el presente boletín.</t>
    </r>
  </si>
  <si>
    <r>
      <rPr>
        <b/>
        <sz val="11"/>
        <color theme="1"/>
        <rFont val="Calibri"/>
        <family val="2"/>
        <scheme val="minor"/>
      </rPr>
      <t>PN</t>
    </r>
    <r>
      <rPr>
        <sz val="11"/>
        <color theme="1"/>
        <rFont val="Calibri"/>
        <family val="2"/>
        <scheme val="minor"/>
      </rPr>
      <t xml:space="preserve"> = Primer Nivel de atención</t>
    </r>
  </si>
  <si>
    <r>
      <rPr>
        <b/>
        <sz val="11"/>
        <color theme="1"/>
        <rFont val="Calibri"/>
        <family val="2"/>
        <scheme val="minor"/>
      </rPr>
      <t>ARV</t>
    </r>
    <r>
      <rPr>
        <sz val="11"/>
        <color theme="1"/>
        <rFont val="Calibri"/>
        <family val="2"/>
        <scheme val="minor"/>
      </rPr>
      <t xml:space="preserve"> = Antirretrovirales</t>
    </r>
  </si>
  <si>
    <r>
      <rPr>
        <b/>
        <sz val="11"/>
        <color theme="1"/>
        <rFont val="Calibri"/>
        <family val="2"/>
        <scheme val="minor"/>
      </rPr>
      <t>TB</t>
    </r>
    <r>
      <rPr>
        <sz val="11"/>
        <color theme="1"/>
        <rFont val="Calibri"/>
        <family val="2"/>
        <scheme val="minor"/>
      </rPr>
      <t xml:space="preserve"> = Tuberculosis</t>
    </r>
  </si>
  <si>
    <r>
      <rPr>
        <b/>
        <sz val="11"/>
        <color theme="1"/>
        <rFont val="Calibri"/>
        <family val="2"/>
        <scheme val="minor"/>
      </rPr>
      <t>PF</t>
    </r>
    <r>
      <rPr>
        <sz val="11"/>
        <color theme="1"/>
        <rFont val="Calibri"/>
        <family val="2"/>
        <scheme val="minor"/>
      </rPr>
      <t xml:space="preserve"> = Planificación Familiar</t>
    </r>
  </si>
  <si>
    <t>Mediana de disponibilidad en meses medicamentos de uso general en PN en Almacén Regional</t>
  </si>
  <si>
    <r>
      <rPr>
        <b/>
        <sz val="11"/>
        <color theme="1"/>
        <rFont val="Calibri"/>
        <family val="2"/>
        <scheme val="minor"/>
      </rPr>
      <t>Clave:</t>
    </r>
    <r>
      <rPr>
        <sz val="11"/>
        <color theme="1"/>
        <rFont val="Calibri"/>
        <family val="2"/>
        <scheme val="minor"/>
      </rPr>
      <t xml:space="preserve"> tab-graficos</t>
    </r>
  </si>
  <si>
    <t>dic-2016</t>
  </si>
  <si>
    <t>mar-2017</t>
  </si>
  <si>
    <t>jun-2017</t>
  </si>
  <si>
    <t>sep-2017</t>
  </si>
  <si>
    <t>dic-2017</t>
  </si>
  <si>
    <t>mar-2018</t>
  </si>
  <si>
    <t>jun-2018</t>
  </si>
  <si>
    <t>Periodo:</t>
  </si>
  <si>
    <t>Mediana de disponibilidad en meses medicamentos de Reactivos de Laboratorio en Almacén Regional</t>
  </si>
  <si>
    <t>Mediana de disponibilidad en meses medicamentos de Materno Infantil en Almacén Regional</t>
  </si>
  <si>
    <t>Mediana de disponibilidad en meses de Insumo Medico Quirúrgico en Almacén Regional</t>
  </si>
  <si>
    <t>Mediana de disponibilidad en meses medicamentos de uso general en CEAS en Almacén Regional</t>
  </si>
  <si>
    <t>Mediana de disponibilidad en meses medicamentos ARV en Almacén Regional</t>
  </si>
  <si>
    <t>Trazadores ARV Pediátricos</t>
  </si>
  <si>
    <t>Mediana de disponibilidad en meses medicamentos TB en Almacén Regional</t>
  </si>
  <si>
    <t>Mediana de disponibilidad en meses de métodos de Planificación Familiar en Almacén Regional</t>
  </si>
  <si>
    <t>DESCRIPCION DEL PRODUCTO (Nombre/Concentración/Forma farmacéutica/Presentación)</t>
  </si>
  <si>
    <t>EXISTENCIA</t>
  </si>
  <si>
    <t xml:space="preserve">  % De disponibilidad de medicamentos trazadores de uso en PN, TB, ARV y métodos de Planificación Familiar en almacén regional y locales.</t>
  </si>
  <si>
    <r>
      <rPr>
        <b/>
        <sz val="12"/>
        <color theme="1"/>
        <rFont val="Calibri"/>
        <family val="2"/>
        <scheme val="minor"/>
      </rPr>
      <t>SEMAFORO:</t>
    </r>
    <r>
      <rPr>
        <sz val="11"/>
        <color theme="1"/>
        <rFont val="Calibri"/>
        <family val="2"/>
        <scheme val="minor"/>
      </rPr>
      <t xml:space="preserve"> Alertas de stocks en almacén central (Mediana de disponibilidad)</t>
    </r>
  </si>
  <si>
    <t>CONSUMO PROMEDIO</t>
  </si>
  <si>
    <t>Sep-2018</t>
  </si>
  <si>
    <t>Medicamentos de mayor consumo en SRS</t>
  </si>
  <si>
    <t>Umbral Mínimo SUGEMI (1 mes)</t>
  </si>
  <si>
    <t>Volumen 4, Numero 2</t>
  </si>
  <si>
    <t>SRS-2</t>
  </si>
  <si>
    <t>Gerencia de Area 1</t>
  </si>
  <si>
    <t>Gerencia de Area 2</t>
  </si>
  <si>
    <t>Gerencia de Area 3</t>
  </si>
  <si>
    <t>Gerencia de Area 4</t>
  </si>
  <si>
    <r>
      <rPr>
        <b/>
        <sz val="10"/>
        <color theme="1"/>
        <rFont val="Calibri"/>
        <family val="2"/>
        <scheme val="minor"/>
      </rPr>
      <t>( 52 de 150</t>
    </r>
    <r>
      <rPr>
        <sz val="10"/>
        <color theme="1"/>
        <rFont val="Calibri"/>
        <family val="2"/>
        <scheme val="minor"/>
      </rPr>
      <t>)</t>
    </r>
  </si>
  <si>
    <t>Trazadores uso en PN 
(EE.SS n=52)</t>
  </si>
  <si>
    <r>
      <t>Indicador #3.</t>
    </r>
    <r>
      <rPr>
        <i/>
        <sz val="14"/>
        <color rgb="FF000000"/>
        <rFont val="Century Gothic"/>
        <family val="2"/>
      </rPr>
      <t xml:space="preserve"> Mediana de disponibilidad en meses en almacén regional para medicamentos trazadores de uso en Primer Nivel, TB, VIH y métodos de PF.</t>
    </r>
  </si>
  <si>
    <t>DOLUTEGRAVIR 50mg FRASCO</t>
  </si>
  <si>
    <t>10600425001</t>
  </si>
  <si>
    <t>(1 de 2)</t>
  </si>
  <si>
    <t>(7 de 11)</t>
  </si>
  <si>
    <t>ARV Adultos 
(EE.SS n=7)</t>
  </si>
  <si>
    <t>ARV Pediátricos 
(EE.SS n=1)</t>
  </si>
  <si>
    <t>10600406002</t>
  </si>
  <si>
    <t>DARUNAVIR 600 mg TABLETA FRASCO</t>
  </si>
  <si>
    <t>CPDOLVIR50MG</t>
  </si>
  <si>
    <t>Tuberculosis 1ra. Línea 
(EE.SS n=36)</t>
  </si>
  <si>
    <t>Planificación Familiar
 (EE.SS n=38)</t>
  </si>
  <si>
    <t>(-38-)</t>
  </si>
  <si>
    <t>Servicio Regional de Salud del Norcentral</t>
  </si>
  <si>
    <t>Tabla 4</t>
  </si>
  <si>
    <t>OMEPRAZOL  20 mg  CAPSULA  BLISTER</t>
  </si>
  <si>
    <t>ACETAMINOFEN (PARACETAMOL)  500 mg  TABLETA  BLISTER</t>
  </si>
  <si>
    <t>ACIDO ACETILSALICILICO  81 mg  TABLETA  BLISTER</t>
  </si>
  <si>
    <t>METFORMINA  850 mg  TABLETA  BLISTER</t>
  </si>
  <si>
    <t>Dic-2021</t>
  </si>
  <si>
    <t>Mar-2022</t>
  </si>
  <si>
    <t>Jun-2022</t>
  </si>
  <si>
    <t>Sep-2022</t>
  </si>
  <si>
    <t>VITAMINAS Y MINERALES    TABLETA  BLISTER</t>
  </si>
  <si>
    <t>Dic-2022</t>
  </si>
  <si>
    <t>mar-2023</t>
  </si>
  <si>
    <t>jun-2023</t>
  </si>
  <si>
    <t>Marzo-junio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</si>
</sst>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 _€_-;\-* #,##0\ _€_-;_-* &quot;-&quot;\ _€_-;_-@_-"/>
    <numFmt numFmtId="166" formatCode="0.0%"/>
    <numFmt numFmtId="167" formatCode="#,##0.0"/>
  </numFmts>
  <fonts count="80" x14ac:knownFonts="1">
    <font>
      <sz val="11"/>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sz val="9"/>
      <color theme="1"/>
      <name val="Calibri"/>
      <family val="2"/>
      <scheme val="minor"/>
    </font>
    <font>
      <sz val="8"/>
      <color theme="1"/>
      <name val="Calibri"/>
      <family val="2"/>
      <scheme val="minor"/>
    </font>
    <font>
      <sz val="10"/>
      <name val="Arial"/>
      <family val="2"/>
    </font>
    <font>
      <b/>
      <sz val="10"/>
      <color theme="1"/>
      <name val="Calibri"/>
      <family val="2"/>
      <scheme val="minor"/>
    </font>
    <font>
      <sz val="10"/>
      <color theme="1"/>
      <name val="Calibri"/>
      <family val="2"/>
      <scheme val="minor"/>
    </font>
    <font>
      <sz val="10"/>
      <color rgb="FFFF0000"/>
      <name val="Calibri"/>
      <family val="2"/>
      <scheme val="minor"/>
    </font>
    <font>
      <b/>
      <sz val="8"/>
      <color theme="1"/>
      <name val="Calibri"/>
      <family val="2"/>
      <scheme val="minor"/>
    </font>
    <font>
      <sz val="10"/>
      <color theme="0"/>
      <name val="Calibri"/>
      <family val="2"/>
      <scheme val="minor"/>
    </font>
    <font>
      <sz val="10"/>
      <name val="Calibri"/>
      <family val="2"/>
      <scheme val="minor"/>
    </font>
    <font>
      <sz val="10"/>
      <color theme="1"/>
      <name val="Calibri"/>
      <family val="2"/>
    </font>
    <font>
      <sz val="10"/>
      <name val="Calibri"/>
      <family val="2"/>
    </font>
    <font>
      <b/>
      <sz val="12"/>
      <color theme="1"/>
      <name val="Century Gothic"/>
      <family val="2"/>
    </font>
    <font>
      <b/>
      <sz val="12"/>
      <color rgb="FF365F91"/>
      <name val="Times New Roman"/>
      <family val="1"/>
    </font>
    <font>
      <b/>
      <i/>
      <sz val="12"/>
      <color rgb="FF000000"/>
      <name val="Century Gothic"/>
      <family val="2"/>
    </font>
    <font>
      <i/>
      <sz val="12"/>
      <color rgb="FF000000"/>
      <name val="Century Gothic"/>
      <family val="2"/>
    </font>
    <font>
      <b/>
      <sz val="12"/>
      <color rgb="FF002060"/>
      <name val="Calibri"/>
      <family val="2"/>
      <scheme val="minor"/>
    </font>
    <font>
      <b/>
      <sz val="5.5"/>
      <color rgb="FF000000"/>
      <name val="Calibri"/>
      <family val="2"/>
      <scheme val="minor"/>
    </font>
    <font>
      <sz val="5.5"/>
      <color rgb="FF000000"/>
      <name val="Calibri"/>
      <family val="2"/>
      <scheme val="minor"/>
    </font>
    <font>
      <b/>
      <sz val="10"/>
      <color theme="0"/>
      <name val="Calibri"/>
      <family val="2"/>
    </font>
    <font>
      <b/>
      <sz val="12"/>
      <color theme="1"/>
      <name val="Calibri"/>
      <family val="2"/>
      <scheme val="minor"/>
    </font>
    <font>
      <b/>
      <sz val="11"/>
      <color theme="8" tint="-0.249977111117893"/>
      <name val="Calibri"/>
      <family val="2"/>
      <scheme val="minor"/>
    </font>
    <font>
      <sz val="11"/>
      <name val="Calibri"/>
      <family val="2"/>
      <scheme val="minor"/>
    </font>
    <font>
      <sz val="10"/>
      <color theme="0"/>
      <name val="Calibri"/>
      <family val="2"/>
    </font>
    <font>
      <b/>
      <sz val="11"/>
      <color theme="1"/>
      <name val="Calibri"/>
      <family val="2"/>
    </font>
    <font>
      <sz val="11"/>
      <color theme="0"/>
      <name val="Calibri"/>
      <family val="2"/>
    </font>
    <font>
      <b/>
      <sz val="11"/>
      <color theme="0"/>
      <name val="Calibri"/>
      <family val="2"/>
      <scheme val="minor"/>
    </font>
    <font>
      <sz val="6"/>
      <color theme="0"/>
      <name val="Calibri"/>
      <family val="2"/>
    </font>
    <font>
      <sz val="6"/>
      <color theme="0"/>
      <name val="Calibri"/>
      <family val="2"/>
      <scheme val="minor"/>
    </font>
    <font>
      <b/>
      <sz val="9"/>
      <color rgb="FF000000"/>
      <name val="Calibri"/>
      <family val="2"/>
      <scheme val="minor"/>
    </font>
    <font>
      <b/>
      <sz val="8"/>
      <color rgb="FF000000"/>
      <name val="Calibri"/>
      <family val="2"/>
      <scheme val="minor"/>
    </font>
    <font>
      <sz val="12"/>
      <color theme="1"/>
      <name val="Calibri"/>
      <family val="2"/>
      <scheme val="minor"/>
    </font>
    <font>
      <sz val="12"/>
      <color theme="1"/>
      <name val="Century Gothic"/>
      <family val="2"/>
    </font>
    <font>
      <b/>
      <i/>
      <sz val="12"/>
      <color theme="1"/>
      <name val="Century Gothic"/>
      <family val="2"/>
    </font>
    <font>
      <b/>
      <sz val="12"/>
      <color rgb="FF000000"/>
      <name val="Century Gothic"/>
      <family val="2"/>
    </font>
    <font>
      <sz val="12"/>
      <color theme="1"/>
      <name val="Calibri"/>
      <family val="2"/>
    </font>
    <font>
      <b/>
      <sz val="28"/>
      <color rgb="FF365F91"/>
      <name val="Century Gothic"/>
      <family val="2"/>
    </font>
    <font>
      <i/>
      <sz val="14"/>
      <color rgb="FF000000"/>
      <name val="Century Gothic"/>
      <family val="2"/>
    </font>
    <font>
      <b/>
      <sz val="11"/>
      <color theme="1"/>
      <name val="Century Gothic"/>
      <family val="2"/>
    </font>
    <font>
      <sz val="11"/>
      <color theme="1"/>
      <name val="Century Gothic"/>
      <family val="2"/>
    </font>
    <font>
      <b/>
      <sz val="10"/>
      <color theme="1"/>
      <name val="Century Gothic"/>
      <family val="2"/>
    </font>
    <font>
      <sz val="10"/>
      <color theme="1"/>
      <name val="Century Gothic"/>
      <family val="2"/>
    </font>
    <font>
      <sz val="11"/>
      <color theme="0"/>
      <name val="Calibri"/>
      <family val="2"/>
      <scheme val="minor"/>
    </font>
    <font>
      <b/>
      <i/>
      <sz val="16"/>
      <color rgb="FF000000"/>
      <name val="Century Gothic"/>
      <family val="2"/>
    </font>
    <font>
      <b/>
      <sz val="14"/>
      <color theme="0"/>
      <name val="Century Gothic"/>
      <family val="2"/>
    </font>
    <font>
      <sz val="14"/>
      <color theme="0"/>
      <name val="Century Gothic"/>
      <family val="2"/>
    </font>
    <font>
      <b/>
      <sz val="14"/>
      <color rgb="FF365F91"/>
      <name val="Times New Roman"/>
      <family val="1"/>
    </font>
    <font>
      <b/>
      <sz val="14"/>
      <color rgb="FF000000"/>
      <name val="Century Gothic"/>
      <family val="2"/>
    </font>
    <font>
      <sz val="14"/>
      <color rgb="FF000000"/>
      <name val="Century Gothic"/>
      <family val="2"/>
    </font>
    <font>
      <sz val="11"/>
      <color rgb="FFFF0000"/>
      <name val="Calibri"/>
      <family val="2"/>
      <scheme val="minor"/>
    </font>
    <font>
      <sz val="11"/>
      <color theme="5" tint="-0.249977111117893"/>
      <name val="Calibri"/>
      <family val="2"/>
      <scheme val="minor"/>
    </font>
    <font>
      <sz val="11"/>
      <color rgb="FFFF0000"/>
      <name val="Bookman Old Style"/>
      <family val="1"/>
    </font>
    <font>
      <b/>
      <sz val="11"/>
      <color rgb="FF000000"/>
      <name val="Calibri"/>
      <family val="2"/>
      <scheme val="minor"/>
    </font>
    <font>
      <sz val="11"/>
      <color rgb="FF000000"/>
      <name val="Calibri"/>
      <family val="2"/>
      <scheme val="minor"/>
    </font>
    <font>
      <b/>
      <sz val="11"/>
      <color rgb="FFFFFF00"/>
      <name val="Calibri"/>
      <family val="2"/>
      <scheme val="minor"/>
    </font>
    <font>
      <b/>
      <sz val="12"/>
      <color theme="0"/>
      <name val="Calibri"/>
      <family val="2"/>
      <scheme val="minor"/>
    </font>
    <font>
      <sz val="12"/>
      <color theme="0"/>
      <name val="Century Gothic"/>
      <family val="2"/>
    </font>
    <font>
      <b/>
      <i/>
      <sz val="13"/>
      <color rgb="FF000000"/>
      <name val="Century Gothic"/>
      <family val="2"/>
    </font>
    <font>
      <i/>
      <sz val="13"/>
      <color rgb="FF000000"/>
      <name val="Century Gothic"/>
      <family val="2"/>
    </font>
    <font>
      <b/>
      <sz val="12"/>
      <name val="Aharoni"/>
      <charset val="177"/>
    </font>
    <font>
      <b/>
      <sz val="14"/>
      <color theme="1"/>
      <name val="Calibri"/>
      <family val="2"/>
      <scheme val="minor"/>
    </font>
    <font>
      <b/>
      <i/>
      <sz val="14"/>
      <color rgb="FF000000"/>
      <name val="Century Gothic"/>
      <family val="2"/>
    </font>
  </fonts>
  <fills count="30">
    <fill>
      <patternFill patternType="none"/>
    </fill>
    <fill>
      <patternFill patternType="gray125"/>
    </fill>
    <fill>
      <patternFill patternType="solid">
        <fgColor rgb="FFFFC7CE"/>
      </patternFill>
    </fill>
    <fill>
      <patternFill patternType="solid">
        <fgColor theme="4" tint="0.79998168889431442"/>
        <bgColor indexed="65"/>
      </patternFill>
    </fill>
    <fill>
      <patternFill patternType="solid">
        <fgColor theme="6"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4"/>
      </patternFill>
    </fill>
    <fill>
      <patternFill patternType="solid">
        <fgColor rgb="FFFFFFFF"/>
        <bgColor indexed="64"/>
      </patternFill>
    </fill>
    <fill>
      <patternFill patternType="solid">
        <fgColor rgb="FFF2F2F2"/>
        <bgColor indexed="64"/>
      </patternFill>
    </fill>
    <fill>
      <patternFill patternType="solid">
        <fgColor rgb="FFE4DFB6"/>
        <bgColor indexed="64"/>
      </patternFill>
    </fill>
    <fill>
      <patternFill patternType="solid">
        <fgColor theme="3"/>
        <bgColor indexed="64"/>
      </patternFill>
    </fill>
    <fill>
      <patternFill patternType="solid">
        <fgColor theme="9" tint="0.59999389629810485"/>
        <bgColor indexed="64"/>
      </patternFill>
    </fill>
    <fill>
      <patternFill patternType="solid">
        <fgColor theme="2"/>
        <bgColor indexed="64"/>
      </patternFill>
    </fill>
    <fill>
      <patternFill patternType="solid">
        <fgColor rgb="FFDBAF6F"/>
        <bgColor indexed="64"/>
      </patternFill>
    </fill>
    <fill>
      <patternFill patternType="solid">
        <fgColor rgb="FFE3CDE5"/>
        <bgColor indexed="64"/>
      </patternFill>
    </fill>
    <fill>
      <patternFill patternType="solid">
        <fgColor theme="6" tint="0.59999389629810485"/>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CDF7F2"/>
        <bgColor indexed="64"/>
      </patternFill>
    </fill>
    <fill>
      <patternFill patternType="solid">
        <fgColor rgb="FFFFFF00"/>
        <bgColor indexed="64"/>
      </patternFill>
    </fill>
    <fill>
      <patternFill patternType="solid">
        <fgColor rgb="FF00B050"/>
        <bgColor indexed="64"/>
      </patternFill>
    </fill>
    <fill>
      <patternFill patternType="solid">
        <fgColor theme="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tint="-0.249977111117893"/>
        <bgColor indexed="64"/>
      </patternFill>
    </fill>
  </fills>
  <borders count="164">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rgb="FF1F497D"/>
      </left>
      <right/>
      <top style="medium">
        <color rgb="FF1F497D"/>
      </top>
      <bottom/>
      <diagonal/>
    </border>
    <border>
      <left style="medium">
        <color rgb="FF1F497D"/>
      </left>
      <right/>
      <top/>
      <bottom/>
      <diagonal/>
    </border>
    <border>
      <left/>
      <right style="medium">
        <color rgb="FF1F497D"/>
      </right>
      <top/>
      <bottom/>
      <diagonal/>
    </border>
    <border>
      <left style="medium">
        <color rgb="FF1F497D"/>
      </left>
      <right/>
      <top/>
      <bottom style="medium">
        <color rgb="FF1F497D"/>
      </bottom>
      <diagonal/>
    </border>
    <border>
      <left/>
      <right style="medium">
        <color rgb="FF1F497D"/>
      </right>
      <top/>
      <bottom style="medium">
        <color rgb="FF1F497D"/>
      </bottom>
      <diagonal/>
    </border>
    <border>
      <left/>
      <right/>
      <top style="medium">
        <color rgb="FF1F497D"/>
      </top>
      <bottom/>
      <diagonal/>
    </border>
    <border>
      <left/>
      <right/>
      <top/>
      <bottom style="medium">
        <color rgb="FF1F497D"/>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hair">
        <color indexed="64"/>
      </left>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top style="thin">
        <color theme="0" tint="-0.34998626667073579"/>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hair">
        <color indexed="64"/>
      </bottom>
      <diagonal/>
    </border>
    <border>
      <left style="double">
        <color indexed="64"/>
      </left>
      <right style="thin">
        <color indexed="64"/>
      </right>
      <top style="thin">
        <color indexed="64"/>
      </top>
      <bottom style="thin">
        <color theme="0" tint="-0.24994659260841701"/>
      </bottom>
      <diagonal/>
    </border>
    <border>
      <left style="double">
        <color indexed="64"/>
      </left>
      <right style="thin">
        <color indexed="64"/>
      </right>
      <top style="thin">
        <color theme="0" tint="-0.24994659260841701"/>
      </top>
      <bottom style="thin">
        <color theme="0" tint="-0.24994659260841701"/>
      </bottom>
      <diagonal/>
    </border>
    <border>
      <left style="double">
        <color indexed="64"/>
      </left>
      <right style="thin">
        <color indexed="64"/>
      </right>
      <top style="thin">
        <color theme="0" tint="-0.24994659260841701"/>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theme="0" tint="-0.34998626667073579"/>
      </bottom>
      <diagonal/>
    </border>
    <border>
      <left style="double">
        <color indexed="64"/>
      </left>
      <right style="thin">
        <color indexed="64"/>
      </right>
      <top style="thin">
        <color theme="0" tint="-0.34998626667073579"/>
      </top>
      <bottom style="thin">
        <color theme="0" tint="-0.34998626667073579"/>
      </bottom>
      <diagonal/>
    </border>
    <border>
      <left style="double">
        <color indexed="64"/>
      </left>
      <right style="thin">
        <color indexed="64"/>
      </right>
      <top style="thin">
        <color theme="0" tint="-0.34998626667073579"/>
      </top>
      <bottom style="thin">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uble">
        <color rgb="FFEEB500"/>
      </left>
      <right/>
      <top/>
      <bottom/>
      <diagonal/>
    </border>
    <border>
      <left style="dashed">
        <color theme="7"/>
      </left>
      <right/>
      <top style="dashed">
        <color theme="7"/>
      </top>
      <bottom style="dashed">
        <color theme="7"/>
      </bottom>
      <diagonal/>
    </border>
    <border>
      <left/>
      <right/>
      <top style="dashed">
        <color theme="7"/>
      </top>
      <bottom style="dashed">
        <color theme="7"/>
      </bottom>
      <diagonal/>
    </border>
    <border>
      <left/>
      <right style="dashed">
        <color theme="7"/>
      </right>
      <top style="dashed">
        <color theme="7"/>
      </top>
      <bottom style="dashed">
        <color theme="7"/>
      </bottom>
      <diagonal/>
    </border>
    <border>
      <left style="hair">
        <color theme="0" tint="-0.14996795556505021"/>
      </left>
      <right/>
      <top/>
      <bottom/>
      <diagonal/>
    </border>
    <border>
      <left/>
      <right/>
      <top style="mediumDashed">
        <color rgb="FF00B050"/>
      </top>
      <bottom/>
      <diagonal/>
    </border>
    <border>
      <left/>
      <right style="medium">
        <color rgb="FF1F497D"/>
      </right>
      <top style="medium">
        <color rgb="FF1F497D"/>
      </top>
      <bottom/>
      <diagonal/>
    </border>
    <border>
      <left style="medium">
        <color indexed="64"/>
      </left>
      <right/>
      <top style="thin">
        <color indexed="64"/>
      </top>
      <bottom style="thin">
        <color indexed="64"/>
      </bottom>
      <diagonal/>
    </border>
    <border>
      <left/>
      <right/>
      <top style="mediumDashed">
        <color rgb="FF00B050"/>
      </top>
      <bottom style="mediumDashed">
        <color rgb="FF00B050"/>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theme="9" tint="-0.24994659260841701"/>
      </left>
      <right/>
      <top style="thin">
        <color theme="9" tint="-0.24994659260841701"/>
      </top>
      <bottom/>
      <diagonal/>
    </border>
    <border>
      <left/>
      <right/>
      <top style="thin">
        <color theme="9" tint="-0.24994659260841701"/>
      </top>
      <bottom/>
      <diagonal/>
    </border>
    <border>
      <left/>
      <right style="thick">
        <color theme="9" tint="-0.24994659260841701"/>
      </right>
      <top style="thin">
        <color theme="9" tint="-0.24994659260841701"/>
      </top>
      <bottom/>
      <diagonal/>
    </border>
    <border>
      <left style="thin">
        <color theme="9" tint="-0.24994659260841701"/>
      </left>
      <right/>
      <top/>
      <bottom style="thick">
        <color theme="9" tint="-0.24994659260841701"/>
      </bottom>
      <diagonal/>
    </border>
    <border>
      <left/>
      <right/>
      <top/>
      <bottom style="thick">
        <color theme="9" tint="-0.24994659260841701"/>
      </bottom>
      <diagonal/>
    </border>
    <border>
      <left/>
      <right style="thick">
        <color theme="9" tint="-0.24994659260841701"/>
      </right>
      <top/>
      <bottom style="thick">
        <color theme="9" tint="-0.24994659260841701"/>
      </bottom>
      <diagonal/>
    </border>
    <border>
      <left style="thin">
        <color indexed="64"/>
      </left>
      <right/>
      <top/>
      <bottom style="thin">
        <color theme="0" tint="-0.34998626667073579"/>
      </bottom>
      <diagonal/>
    </border>
    <border>
      <left style="medium">
        <color indexed="64"/>
      </left>
      <right style="thin">
        <color indexed="64"/>
      </right>
      <top/>
      <bottom style="thin">
        <color theme="0" tint="-0.34998626667073579"/>
      </bottom>
      <diagonal/>
    </border>
    <border>
      <left style="thin">
        <color indexed="64"/>
      </left>
      <right style="thin">
        <color indexed="64"/>
      </right>
      <top/>
      <bottom style="thin">
        <color theme="0" tint="-0.34998626667073579"/>
      </bottom>
      <diagonal/>
    </border>
    <border>
      <left style="double">
        <color indexed="64"/>
      </left>
      <right style="thin">
        <color indexed="64"/>
      </right>
      <top/>
      <bottom style="thin">
        <color theme="0" tint="-0.34998626667073579"/>
      </bottom>
      <diagonal/>
    </border>
    <border>
      <left style="double">
        <color rgb="FFFFC000"/>
      </left>
      <right/>
      <top/>
      <bottom/>
      <diagonal/>
    </border>
    <border>
      <left style="double">
        <color rgb="FFFFC000"/>
      </left>
      <right/>
      <top style="mediumDashed">
        <color rgb="FF00B050"/>
      </top>
      <bottom/>
      <diagonal/>
    </border>
    <border>
      <left/>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rgb="FF49D7C9"/>
      </left>
      <right/>
      <top style="thin">
        <color rgb="FF49D7C9"/>
      </top>
      <bottom/>
      <diagonal/>
    </border>
    <border>
      <left/>
      <right/>
      <top style="thin">
        <color rgb="FF49D7C9"/>
      </top>
      <bottom/>
      <diagonal/>
    </border>
    <border>
      <left style="thin">
        <color rgb="FF49D7C9"/>
      </left>
      <right/>
      <top/>
      <bottom style="thick">
        <color rgb="FF49D7C9"/>
      </bottom>
      <diagonal/>
    </border>
    <border>
      <left/>
      <right/>
      <top/>
      <bottom style="thick">
        <color rgb="FF49D7C9"/>
      </bottom>
      <diagonal/>
    </border>
    <border>
      <left style="medium">
        <color rgb="FF1F497D"/>
      </left>
      <right/>
      <top/>
      <bottom style="double">
        <color rgb="FF1F497D"/>
      </bottom>
      <diagonal/>
    </border>
    <border>
      <left/>
      <right/>
      <top/>
      <bottom style="double">
        <color rgb="FF1F497D"/>
      </bottom>
      <diagonal/>
    </border>
    <border>
      <left/>
      <right style="medium">
        <color rgb="FF1F497D"/>
      </right>
      <top/>
      <bottom style="double">
        <color rgb="FF1F497D"/>
      </bottom>
      <diagonal/>
    </border>
    <border>
      <left style="thin">
        <color rgb="FF40E0CD"/>
      </left>
      <right/>
      <top style="thin">
        <color rgb="FF40E0CD"/>
      </top>
      <bottom/>
      <diagonal/>
    </border>
    <border>
      <left/>
      <right/>
      <top style="thin">
        <color rgb="FF40E0CD"/>
      </top>
      <bottom/>
      <diagonal/>
    </border>
    <border>
      <left/>
      <right style="thick">
        <color rgb="FF40E0CD"/>
      </right>
      <top style="thin">
        <color rgb="FF40E0CD"/>
      </top>
      <bottom/>
      <diagonal/>
    </border>
    <border>
      <left/>
      <right/>
      <top/>
      <bottom style="thick">
        <color rgb="FF40E0CD"/>
      </bottom>
      <diagonal/>
    </border>
    <border>
      <left/>
      <right style="thick">
        <color rgb="FF40E0CD"/>
      </right>
      <top/>
      <bottom style="thick">
        <color rgb="FF40E0CD"/>
      </bottom>
      <diagonal/>
    </border>
    <border>
      <left/>
      <right style="thick">
        <color rgb="FF49D7C9"/>
      </right>
      <top style="thin">
        <color rgb="FF49D7C9"/>
      </top>
      <bottom/>
      <diagonal/>
    </border>
    <border>
      <left/>
      <right style="thick">
        <color rgb="FF49D7C9"/>
      </right>
      <top/>
      <bottom style="thick">
        <color rgb="FF49D7C9"/>
      </bottom>
      <diagonal/>
    </border>
    <border>
      <left style="thin">
        <color rgb="FF40E0CD"/>
      </left>
      <right/>
      <top style="thin">
        <color rgb="FF40E0CD"/>
      </top>
      <bottom style="thick">
        <color rgb="FF40E0CD"/>
      </bottom>
      <diagonal/>
    </border>
    <border>
      <left/>
      <right/>
      <top style="thin">
        <color rgb="FF40E0CD"/>
      </top>
      <bottom style="thick">
        <color rgb="FF40E0CD"/>
      </bottom>
      <diagonal/>
    </border>
    <border>
      <left/>
      <right style="thick">
        <color rgb="FF40E0CD"/>
      </right>
      <top style="thin">
        <color rgb="FF40E0CD"/>
      </top>
      <bottom style="thick">
        <color rgb="FF40E0CD"/>
      </bottom>
      <diagonal/>
    </border>
    <border>
      <left style="double">
        <color rgb="FF1F497D"/>
      </left>
      <right/>
      <top style="medium">
        <color rgb="FF1F497D"/>
      </top>
      <bottom/>
      <diagonal/>
    </border>
    <border>
      <left style="double">
        <color rgb="FF1F497D"/>
      </left>
      <right/>
      <top/>
      <bottom/>
      <diagonal/>
    </border>
    <border>
      <left style="double">
        <color rgb="FF1F497D"/>
      </left>
      <right/>
      <top/>
      <bottom style="double">
        <color rgb="FF1F497D"/>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ck">
        <color rgb="FFB3F3EB"/>
      </left>
      <right/>
      <top style="thick">
        <color rgb="FFB3F3EB"/>
      </top>
      <bottom/>
      <diagonal/>
    </border>
    <border>
      <left/>
      <right/>
      <top style="thick">
        <color rgb="FFB3F3EB"/>
      </top>
      <bottom/>
      <diagonal/>
    </border>
    <border>
      <left/>
      <right style="thick">
        <color rgb="FFB3F3EB"/>
      </right>
      <top style="thick">
        <color rgb="FFB3F3EB"/>
      </top>
      <bottom/>
      <diagonal/>
    </border>
    <border>
      <left style="thick">
        <color rgb="FFB3F3EB"/>
      </left>
      <right/>
      <top/>
      <bottom/>
      <diagonal/>
    </border>
    <border>
      <left/>
      <right style="thick">
        <color rgb="FFB3F3EB"/>
      </right>
      <top/>
      <bottom/>
      <diagonal/>
    </border>
    <border>
      <left style="thick">
        <color rgb="FFB3F3EB"/>
      </left>
      <right/>
      <top/>
      <bottom style="thick">
        <color rgb="FFB3F3EB"/>
      </bottom>
      <diagonal/>
    </border>
    <border>
      <left/>
      <right/>
      <top/>
      <bottom style="thick">
        <color rgb="FFB3F3EB"/>
      </bottom>
      <diagonal/>
    </border>
    <border>
      <left/>
      <right style="thick">
        <color rgb="FFB3F3EB"/>
      </right>
      <top/>
      <bottom style="thick">
        <color rgb="FFB3F3EB"/>
      </bottom>
      <diagonal/>
    </border>
    <border>
      <left/>
      <right/>
      <top style="hair">
        <color theme="0" tint="-0.499984740745262"/>
      </top>
      <bottom style="hair">
        <color theme="0" tint="-0.499984740745262"/>
      </bottom>
      <diagonal/>
    </border>
    <border>
      <left/>
      <right/>
      <top style="hair">
        <color theme="1" tint="0.499984740745262"/>
      </top>
      <bottom style="hair">
        <color theme="1" tint="0.499984740745262"/>
      </bottom>
      <diagonal/>
    </border>
    <border>
      <left style="thin">
        <color theme="9" tint="-0.24994659260841701"/>
      </left>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double">
        <color indexed="64"/>
      </right>
      <top style="thin">
        <color indexed="64"/>
      </top>
      <bottom style="thin">
        <color theme="0" tint="-0.24994659260841701"/>
      </bottom>
      <diagonal/>
    </border>
    <border>
      <left style="thin">
        <color indexed="64"/>
      </left>
      <right style="double">
        <color indexed="64"/>
      </right>
      <top style="thin">
        <color theme="0" tint="-0.24994659260841701"/>
      </top>
      <bottom style="thin">
        <color theme="0" tint="-0.24994659260841701"/>
      </bottom>
      <diagonal/>
    </border>
    <border>
      <left style="thin">
        <color indexed="64"/>
      </left>
      <right style="double">
        <color indexed="64"/>
      </right>
      <top style="thin">
        <color theme="0" tint="-0.24994659260841701"/>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indexed="64"/>
      </bottom>
      <diagonal/>
    </border>
    <border>
      <left style="thin">
        <color indexed="64"/>
      </left>
      <right style="double">
        <color indexed="64"/>
      </right>
      <top style="thin">
        <color indexed="64"/>
      </top>
      <bottom style="thin">
        <color theme="0" tint="-0.34998626667073579"/>
      </bottom>
      <diagonal/>
    </border>
    <border>
      <left style="thin">
        <color indexed="64"/>
      </left>
      <right style="double">
        <color indexed="64"/>
      </right>
      <top style="thin">
        <color theme="0" tint="-0.34998626667073579"/>
      </top>
      <bottom style="thin">
        <color theme="0" tint="-0.34998626667073579"/>
      </bottom>
      <diagonal/>
    </border>
    <border>
      <left style="thin">
        <color indexed="64"/>
      </left>
      <right style="double">
        <color indexed="64"/>
      </right>
      <top style="thin">
        <color theme="0" tint="-0.34998626667073579"/>
      </top>
      <bottom style="thin">
        <color indexed="64"/>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7">
    <xf numFmtId="0" fontId="0" fillId="0" borderId="0"/>
    <xf numFmtId="9" fontId="16" fillId="0" borderId="0" applyFont="0" applyFill="0" applyBorder="0" applyAlignment="0" applyProtection="0"/>
    <xf numFmtId="0" fontId="17" fillId="2" borderId="0" applyNumberFormat="0" applyBorder="0" applyAlignment="0" applyProtection="0"/>
    <xf numFmtId="0" fontId="16" fillId="3" borderId="0" applyNumberFormat="0" applyBorder="0" applyAlignment="0" applyProtection="0"/>
    <xf numFmtId="0" fontId="21" fillId="0" borderId="0"/>
    <xf numFmtId="9" fontId="16" fillId="0" borderId="0" applyFont="0" applyFill="0" applyBorder="0" applyAlignment="0" applyProtection="0"/>
    <xf numFmtId="0" fontId="26" fillId="10" borderId="0" applyNumberFormat="0" applyBorder="0" applyAlignment="0" applyProtection="0"/>
  </cellStyleXfs>
  <cellXfs count="508">
    <xf numFmtId="0" fontId="0" fillId="0" borderId="0" xfId="0"/>
    <xf numFmtId="0" fontId="15" fillId="0" borderId="0" xfId="0" applyFont="1"/>
    <xf numFmtId="0" fontId="13" fillId="0" borderId="0" xfId="0" applyFont="1"/>
    <xf numFmtId="164" fontId="23" fillId="0" borderId="0" xfId="1" applyNumberFormat="1" applyFont="1" applyFill="1" applyBorder="1" applyAlignment="1" applyProtection="1">
      <alignment horizontal="center" vertical="center"/>
    </xf>
    <xf numFmtId="164" fontId="24" fillId="0" borderId="0" xfId="1" applyNumberFormat="1" applyFont="1" applyFill="1" applyBorder="1" applyAlignment="1" applyProtection="1">
      <alignment horizontal="center" vertical="center"/>
    </xf>
    <xf numFmtId="164" fontId="23" fillId="0" borderId="0" xfId="0" applyNumberFormat="1" applyFont="1" applyAlignment="1">
      <alignment horizontal="center" vertical="center"/>
    </xf>
    <xf numFmtId="0" fontId="23" fillId="0" borderId="0" xfId="0" applyFont="1"/>
    <xf numFmtId="0" fontId="19" fillId="0" borderId="0" xfId="2" applyFont="1" applyFill="1" applyBorder="1" applyAlignment="1" applyProtection="1">
      <alignment horizontal="right"/>
    </xf>
    <xf numFmtId="0" fontId="33" fillId="0" borderId="0" xfId="0" applyFont="1" applyAlignment="1">
      <alignment vertical="top" wrapText="1" readingOrder="1"/>
    </xf>
    <xf numFmtId="0" fontId="30" fillId="0" borderId="0" xfId="0" applyFont="1" applyAlignment="1">
      <alignment wrapText="1"/>
    </xf>
    <xf numFmtId="0" fontId="30" fillId="0" borderId="0" xfId="0" applyFont="1" applyAlignment="1">
      <alignment vertical="center" wrapText="1"/>
    </xf>
    <xf numFmtId="0" fontId="31" fillId="0" borderId="0" xfId="0" applyFont="1" applyAlignment="1">
      <alignment vertical="center" wrapText="1"/>
    </xf>
    <xf numFmtId="0" fontId="31" fillId="0" borderId="0" xfId="0" applyFont="1" applyAlignment="1">
      <alignment vertical="top" wrapText="1"/>
    </xf>
    <xf numFmtId="0" fontId="0" fillId="0" borderId="82" xfId="0" applyBorder="1"/>
    <xf numFmtId="0" fontId="46" fillId="0" borderId="82" xfId="0" applyFont="1" applyBorder="1" applyAlignment="1">
      <alignment horizontal="center" vertical="center" wrapText="1"/>
    </xf>
    <xf numFmtId="164" fontId="15" fillId="0" borderId="0" xfId="0" applyNumberFormat="1" applyFont="1"/>
    <xf numFmtId="0" fontId="6" fillId="7" borderId="0" xfId="0" applyFont="1" applyFill="1" applyAlignment="1">
      <alignment horizontal="center"/>
    </xf>
    <xf numFmtId="0" fontId="13" fillId="7" borderId="0" xfId="0" applyFont="1" applyFill="1"/>
    <xf numFmtId="0" fontId="15" fillId="7" borderId="0" xfId="0" applyFont="1" applyFill="1"/>
    <xf numFmtId="0" fontId="24" fillId="0" borderId="0" xfId="0" applyFont="1"/>
    <xf numFmtId="0" fontId="49" fillId="0" borderId="0" xfId="0" applyFont="1"/>
    <xf numFmtId="0" fontId="50" fillId="0" borderId="0" xfId="0" applyFont="1"/>
    <xf numFmtId="0" fontId="50" fillId="0" borderId="0" xfId="0" applyFont="1" applyAlignment="1">
      <alignment vertical="top" wrapText="1"/>
    </xf>
    <xf numFmtId="0" fontId="50" fillId="0" borderId="0" xfId="0" applyFont="1" applyAlignment="1">
      <alignment vertical="center"/>
    </xf>
    <xf numFmtId="0" fontId="52" fillId="0" borderId="0" xfId="0" applyFont="1" applyAlignment="1">
      <alignment vertical="top" wrapText="1"/>
    </xf>
    <xf numFmtId="0" fontId="51" fillId="0" borderId="0" xfId="0" applyFont="1" applyAlignment="1">
      <alignment vertical="center"/>
    </xf>
    <xf numFmtId="0" fontId="30" fillId="0" borderId="0" xfId="0" applyFont="1" applyAlignment="1">
      <alignment vertical="center"/>
    </xf>
    <xf numFmtId="0" fontId="53" fillId="0" borderId="0" xfId="0" applyFont="1" applyAlignment="1">
      <alignment horizontal="center" vertical="center" wrapText="1"/>
    </xf>
    <xf numFmtId="0" fontId="56" fillId="0" borderId="81" xfId="0" applyFont="1" applyBorder="1" applyAlignment="1">
      <alignment horizontal="right" vertical="top"/>
    </xf>
    <xf numFmtId="0" fontId="58" fillId="0" borderId="81" xfId="0" applyFont="1" applyBorder="1" applyAlignment="1">
      <alignment horizontal="right" vertical="top"/>
    </xf>
    <xf numFmtId="0" fontId="39" fillId="0" borderId="0" xfId="4" applyFont="1" applyAlignment="1">
      <alignment vertical="top" wrapText="1"/>
    </xf>
    <xf numFmtId="0" fontId="18" fillId="0" borderId="0" xfId="0" applyFont="1"/>
    <xf numFmtId="0" fontId="33" fillId="0" borderId="0" xfId="0" applyFont="1" applyAlignment="1">
      <alignment vertical="center" wrapText="1" readingOrder="1"/>
    </xf>
    <xf numFmtId="0" fontId="55" fillId="0" borderId="0" xfId="0" applyFont="1" applyAlignment="1">
      <alignment vertical="center" wrapText="1" readingOrder="1"/>
    </xf>
    <xf numFmtId="0" fontId="2" fillId="0" borderId="0" xfId="0" applyFont="1"/>
    <xf numFmtId="0" fontId="56" fillId="0" borderId="0" xfId="0" applyFont="1" applyAlignment="1">
      <alignment horizontal="right" vertical="top"/>
    </xf>
    <xf numFmtId="0" fontId="0" fillId="0" borderId="0" xfId="0" applyAlignment="1">
      <alignment vertical="center"/>
    </xf>
    <xf numFmtId="0" fontId="0" fillId="0" borderId="0" xfId="0" applyAlignment="1">
      <alignment horizontal="left" vertical="center"/>
    </xf>
    <xf numFmtId="0" fontId="0" fillId="0" borderId="77" xfId="0" applyBorder="1"/>
    <xf numFmtId="0" fontId="18" fillId="0" borderId="0" xfId="0" applyFont="1" applyAlignment="1">
      <alignment horizontal="center"/>
    </xf>
    <xf numFmtId="0" fontId="18" fillId="0" borderId="77" xfId="0" applyFont="1" applyBorder="1" applyAlignment="1">
      <alignment horizontal="right"/>
    </xf>
    <xf numFmtId="0" fontId="18" fillId="15" borderId="5" xfId="0" applyFont="1" applyFill="1" applyBorder="1" applyAlignment="1">
      <alignment horizontal="left" vertical="top" wrapText="1"/>
    </xf>
    <xf numFmtId="0" fontId="44" fillId="25" borderId="6" xfId="0" applyFont="1" applyFill="1" applyBorder="1" applyAlignment="1">
      <alignment vertical="top"/>
    </xf>
    <xf numFmtId="0" fontId="44" fillId="25" borderId="7" xfId="0" applyFont="1" applyFill="1" applyBorder="1" applyAlignment="1">
      <alignment vertical="top"/>
    </xf>
    <xf numFmtId="0" fontId="0" fillId="16" borderId="3" xfId="0" applyFill="1" applyBorder="1" applyAlignment="1">
      <alignment horizontal="center" vertical="center"/>
    </xf>
    <xf numFmtId="0" fontId="0" fillId="0" borderId="3" xfId="0" applyBorder="1" applyAlignment="1">
      <alignment horizontal="right" wrapText="1"/>
    </xf>
    <xf numFmtId="164" fontId="0" fillId="0" borderId="3" xfId="1" applyNumberFormat="1" applyFont="1" applyFill="1" applyBorder="1" applyAlignment="1">
      <alignment horizontal="center" vertical="center"/>
    </xf>
    <xf numFmtId="0" fontId="67" fillId="0" borderId="3" xfId="0" applyFont="1" applyBorder="1" applyAlignment="1">
      <alignment horizontal="right"/>
    </xf>
    <xf numFmtId="164" fontId="68" fillId="0" borderId="3" xfId="1" applyNumberFormat="1" applyFont="1" applyFill="1" applyBorder="1" applyAlignment="1">
      <alignment horizontal="center" vertical="center"/>
    </xf>
    <xf numFmtId="164" fontId="67" fillId="0" borderId="3" xfId="1" applyNumberFormat="1" applyFont="1" applyFill="1" applyBorder="1" applyAlignment="1">
      <alignment horizontal="center" vertical="center"/>
    </xf>
    <xf numFmtId="0" fontId="0" fillId="0" borderId="3" xfId="0" applyBorder="1" applyAlignment="1">
      <alignment horizontal="right"/>
    </xf>
    <xf numFmtId="164" fontId="0" fillId="0" borderId="3" xfId="0" applyNumberFormat="1" applyBorder="1" applyAlignment="1">
      <alignment horizontal="center" vertical="center"/>
    </xf>
    <xf numFmtId="164" fontId="0" fillId="0" borderId="0" xfId="0" applyNumberFormat="1"/>
    <xf numFmtId="0" fontId="18" fillId="15" borderId="5" xfId="0" applyFont="1" applyFill="1" applyBorder="1" applyAlignment="1">
      <alignment horizontal="left" vertical="top"/>
    </xf>
    <xf numFmtId="0" fontId="18" fillId="5" borderId="5" xfId="0" applyFont="1" applyFill="1" applyBorder="1" applyAlignment="1">
      <alignment horizontal="left"/>
    </xf>
    <xf numFmtId="0" fontId="18" fillId="8" borderId="5" xfId="0" applyFont="1" applyFill="1" applyBorder="1" applyAlignment="1">
      <alignment horizontal="left"/>
    </xf>
    <xf numFmtId="0" fontId="0" fillId="16" borderId="3" xfId="0" applyFill="1" applyBorder="1" applyAlignment="1">
      <alignment wrapText="1"/>
    </xf>
    <xf numFmtId="0" fontId="69" fillId="0" borderId="3" xfId="0" applyFont="1" applyBorder="1" applyAlignment="1">
      <alignment horizontal="right"/>
    </xf>
    <xf numFmtId="0" fontId="18" fillId="13" borderId="5" xfId="0" applyFont="1" applyFill="1" applyBorder="1" applyAlignment="1">
      <alignment horizontal="left"/>
    </xf>
    <xf numFmtId="0" fontId="18" fillId="17" borderId="5" xfId="0" applyFont="1" applyFill="1" applyBorder="1" applyAlignment="1">
      <alignment horizontal="left"/>
    </xf>
    <xf numFmtId="0" fontId="0" fillId="0" borderId="99" xfId="0" applyBorder="1"/>
    <xf numFmtId="0" fontId="70" fillId="16" borderId="0" xfId="0" applyFont="1" applyFill="1" applyAlignment="1">
      <alignment horizontal="right" vertical="center" wrapText="1" indent="3"/>
    </xf>
    <xf numFmtId="0" fontId="70" fillId="0" borderId="82" xfId="0" applyFont="1" applyBorder="1" applyAlignment="1">
      <alignment horizontal="right" vertical="center" wrapText="1" indent="3"/>
    </xf>
    <xf numFmtId="0" fontId="71" fillId="0" borderId="82" xfId="0" applyFont="1" applyBorder="1" applyAlignment="1">
      <alignment vertical="center" wrapText="1"/>
    </xf>
    <xf numFmtId="0" fontId="43" fillId="0" borderId="82" xfId="6" applyNumberFormat="1" applyFont="1" applyFill="1" applyBorder="1" applyAlignment="1" applyProtection="1">
      <alignment horizontal="center" vertical="center" wrapText="1"/>
    </xf>
    <xf numFmtId="0" fontId="60" fillId="0" borderId="82" xfId="0" applyFont="1" applyBorder="1" applyAlignment="1">
      <alignment horizontal="center" vertical="center" wrapText="1"/>
    </xf>
    <xf numFmtId="0" fontId="72" fillId="4" borderId="5" xfId="0" applyFont="1" applyFill="1" applyBorder="1" applyAlignment="1">
      <alignment horizontal="left"/>
    </xf>
    <xf numFmtId="0" fontId="18" fillId="18" borderId="5" xfId="0" applyFont="1" applyFill="1" applyBorder="1" applyAlignment="1">
      <alignment horizontal="left"/>
    </xf>
    <xf numFmtId="0" fontId="18" fillId="0" borderId="2" xfId="4" applyFont="1" applyBorder="1" applyAlignment="1">
      <alignment horizontal="left" vertical="top" wrapText="1"/>
    </xf>
    <xf numFmtId="0" fontId="44" fillId="20" borderId="3" xfId="0" applyFont="1" applyFill="1" applyBorder="1" applyAlignment="1">
      <alignment horizontal="center" vertical="center" wrapText="1"/>
    </xf>
    <xf numFmtId="0" fontId="60" fillId="20" borderId="3" xfId="0" applyFont="1" applyFill="1" applyBorder="1" applyAlignment="1">
      <alignment horizontal="center" vertical="center" wrapText="1"/>
    </xf>
    <xf numFmtId="167" fontId="0" fillId="0" borderId="3" xfId="0" applyNumberFormat="1" applyBorder="1" applyAlignment="1">
      <alignment horizontal="center"/>
    </xf>
    <xf numFmtId="0" fontId="18" fillId="7" borderId="52" xfId="0" applyFont="1" applyFill="1" applyBorder="1" applyAlignment="1">
      <alignment horizontal="right"/>
    </xf>
    <xf numFmtId="9" fontId="0" fillId="7" borderId="36" xfId="1" applyFont="1" applyFill="1" applyBorder="1" applyAlignment="1" applyProtection="1">
      <alignment horizontal="center"/>
    </xf>
    <xf numFmtId="0" fontId="18" fillId="7" borderId="53" xfId="0" applyFont="1" applyFill="1" applyBorder="1" applyAlignment="1">
      <alignment horizontal="right"/>
    </xf>
    <xf numFmtId="9" fontId="0" fillId="7" borderId="37" xfId="1" applyFont="1" applyFill="1" applyBorder="1" applyAlignment="1" applyProtection="1">
      <alignment horizontal="center"/>
    </xf>
    <xf numFmtId="0" fontId="18" fillId="7" borderId="54" xfId="0" applyFont="1" applyFill="1" applyBorder="1" applyAlignment="1">
      <alignment horizontal="right"/>
    </xf>
    <xf numFmtId="9" fontId="0" fillId="7" borderId="38" xfId="1" applyFont="1" applyFill="1" applyBorder="1" applyAlignment="1" applyProtection="1">
      <alignment horizontal="center"/>
    </xf>
    <xf numFmtId="0" fontId="0" fillId="0" borderId="2" xfId="0" applyBorder="1"/>
    <xf numFmtId="49" fontId="0" fillId="26" borderId="3" xfId="0" applyNumberFormat="1" applyFill="1" applyBorder="1" applyAlignment="1">
      <alignment horizontal="center" vertical="center"/>
    </xf>
    <xf numFmtId="49" fontId="0" fillId="23" borderId="3" xfId="0" applyNumberFormat="1" applyFill="1" applyBorder="1" applyAlignment="1">
      <alignment horizontal="center" vertical="center"/>
    </xf>
    <xf numFmtId="0" fontId="18" fillId="0" borderId="2" xfId="0" applyFont="1" applyBorder="1" applyAlignment="1">
      <alignment horizontal="right"/>
    </xf>
    <xf numFmtId="0" fontId="18" fillId="0" borderId="2" xfId="0" applyFont="1" applyBorder="1" applyAlignment="1">
      <alignment vertical="top"/>
    </xf>
    <xf numFmtId="0" fontId="70" fillId="0" borderId="100" xfId="0" applyFont="1" applyBorder="1" applyAlignment="1">
      <alignment vertical="center" wrapText="1"/>
    </xf>
    <xf numFmtId="0" fontId="70" fillId="0" borderId="82" xfId="0" applyFont="1" applyBorder="1" applyAlignment="1">
      <alignment vertical="center" wrapText="1"/>
    </xf>
    <xf numFmtId="0" fontId="50" fillId="24" borderId="90" xfId="0" applyFont="1" applyFill="1" applyBorder="1" applyAlignment="1">
      <alignment vertical="center"/>
    </xf>
    <xf numFmtId="0" fontId="50" fillId="24" borderId="91" xfId="0" applyFont="1" applyFill="1" applyBorder="1" applyAlignment="1">
      <alignment vertical="center"/>
    </xf>
    <xf numFmtId="0" fontId="58" fillId="0" borderId="0" xfId="0" applyFont="1" applyAlignment="1">
      <alignment horizontal="right" vertical="top"/>
    </xf>
    <xf numFmtId="0" fontId="50" fillId="0" borderId="125" xfId="0" applyFont="1" applyBorder="1" applyAlignment="1">
      <alignment vertical="top"/>
    </xf>
    <xf numFmtId="0" fontId="50" fillId="0" borderId="126" xfId="0" applyFont="1" applyBorder="1" applyAlignment="1">
      <alignment vertical="top"/>
    </xf>
    <xf numFmtId="0" fontId="50" fillId="0" borderId="126" xfId="0" applyFont="1" applyBorder="1" applyAlignment="1">
      <alignment vertical="center"/>
    </xf>
    <xf numFmtId="0" fontId="50" fillId="0" borderId="127" xfId="0" applyFont="1" applyBorder="1" applyAlignment="1">
      <alignment vertical="center"/>
    </xf>
    <xf numFmtId="0" fontId="50" fillId="0" borderId="128" xfId="0" applyFont="1" applyBorder="1" applyAlignment="1">
      <alignment vertical="top"/>
    </xf>
    <xf numFmtId="0" fontId="50" fillId="0" borderId="0" xfId="0" applyFont="1" applyAlignment="1">
      <alignment vertical="top"/>
    </xf>
    <xf numFmtId="0" fontId="50" fillId="0" borderId="129" xfId="0" applyFont="1" applyBorder="1" applyAlignment="1">
      <alignment vertical="center"/>
    </xf>
    <xf numFmtId="0" fontId="50" fillId="0" borderId="130" xfId="0" applyFont="1" applyBorder="1" applyAlignment="1">
      <alignment vertical="top"/>
    </xf>
    <xf numFmtId="0" fontId="50" fillId="0" borderId="131" xfId="0" applyFont="1" applyBorder="1" applyAlignment="1">
      <alignment vertical="top"/>
    </xf>
    <xf numFmtId="0" fontId="50" fillId="0" borderId="131" xfId="0" applyFont="1" applyBorder="1" applyAlignment="1">
      <alignment vertical="center"/>
    </xf>
    <xf numFmtId="0" fontId="50" fillId="0" borderId="132" xfId="0" applyFont="1" applyBorder="1" applyAlignment="1">
      <alignment vertical="center"/>
    </xf>
    <xf numFmtId="0" fontId="49" fillId="0" borderId="133" xfId="0" applyFont="1" applyBorder="1"/>
    <xf numFmtId="0" fontId="50" fillId="0" borderId="134" xfId="0" applyFont="1" applyBorder="1"/>
    <xf numFmtId="0" fontId="50" fillId="0" borderId="134" xfId="0" applyFont="1" applyBorder="1" applyAlignment="1">
      <alignment vertical="center"/>
    </xf>
    <xf numFmtId="0" fontId="50" fillId="0" borderId="135" xfId="0" applyFont="1" applyBorder="1"/>
    <xf numFmtId="0" fontId="49" fillId="0" borderId="136" xfId="0" applyFont="1" applyBorder="1"/>
    <xf numFmtId="0" fontId="74" fillId="20" borderId="0" xfId="0" applyFont="1" applyFill="1" applyAlignment="1">
      <alignment vertical="center"/>
    </xf>
    <xf numFmtId="0" fontId="74" fillId="27" borderId="0" xfId="0" applyFont="1" applyFill="1" applyAlignment="1">
      <alignment vertical="center"/>
    </xf>
    <xf numFmtId="0" fontId="50" fillId="28" borderId="0" xfId="0" applyFont="1" applyFill="1" applyAlignment="1">
      <alignment vertical="center"/>
    </xf>
    <xf numFmtId="0" fontId="50" fillId="21" borderId="0" xfId="0" applyFont="1" applyFill="1" applyAlignment="1">
      <alignment vertical="center"/>
    </xf>
    <xf numFmtId="0" fontId="50" fillId="0" borderId="137" xfId="0" applyFont="1" applyBorder="1"/>
    <xf numFmtId="0" fontId="30" fillId="0" borderId="137" xfId="0" applyFont="1" applyBorder="1" applyAlignment="1">
      <alignment wrapText="1"/>
    </xf>
    <xf numFmtId="0" fontId="30" fillId="0" borderId="137" xfId="0" applyFont="1" applyBorder="1" applyAlignment="1">
      <alignment vertical="center" wrapText="1"/>
    </xf>
    <xf numFmtId="0" fontId="50" fillId="0" borderId="137" xfId="0" applyFont="1" applyBorder="1" applyAlignment="1">
      <alignment vertical="center" wrapText="1"/>
    </xf>
    <xf numFmtId="0" fontId="50" fillId="0" borderId="137" xfId="0" applyFont="1" applyBorder="1" applyAlignment="1">
      <alignment vertical="top" wrapText="1"/>
    </xf>
    <xf numFmtId="0" fontId="31" fillId="0" borderId="137" xfId="0" applyFont="1" applyBorder="1" applyAlignment="1">
      <alignment vertical="center" wrapText="1"/>
    </xf>
    <xf numFmtId="0" fontId="31" fillId="0" borderId="137" xfId="0" applyFont="1" applyBorder="1" applyAlignment="1">
      <alignment vertical="top" wrapText="1"/>
    </xf>
    <xf numFmtId="0" fontId="50" fillId="0" borderId="137" xfId="0" applyFont="1" applyBorder="1" applyAlignment="1">
      <alignment vertical="center"/>
    </xf>
    <xf numFmtId="0" fontId="49" fillId="0" borderId="137" xfId="0" applyFont="1" applyBorder="1"/>
    <xf numFmtId="0" fontId="51" fillId="0" borderId="137" xfId="0" applyFont="1" applyBorder="1" applyAlignment="1">
      <alignment vertical="center"/>
    </xf>
    <xf numFmtId="0" fontId="49" fillId="0" borderId="0" xfId="0" applyFont="1" applyAlignment="1">
      <alignment vertical="center"/>
    </xf>
    <xf numFmtId="0" fontId="33" fillId="0" borderId="137" xfId="0" applyFont="1" applyBorder="1" applyAlignment="1">
      <alignment vertical="top" wrapText="1" readingOrder="1"/>
    </xf>
    <xf numFmtId="0" fontId="57" fillId="0" borderId="0" xfId="0" applyFont="1" applyAlignment="1">
      <alignment vertical="top"/>
    </xf>
    <xf numFmtId="0" fontId="59" fillId="0" borderId="0" xfId="0" applyFont="1" applyAlignment="1">
      <alignment vertical="top"/>
    </xf>
    <xf numFmtId="0" fontId="4" fillId="0" borderId="0" xfId="0" applyFont="1"/>
    <xf numFmtId="0" fontId="32" fillId="0" borderId="137" xfId="0" applyFont="1" applyBorder="1" applyAlignment="1">
      <alignment vertical="top" wrapText="1" readingOrder="1"/>
    </xf>
    <xf numFmtId="0" fontId="32" fillId="0" borderId="137" xfId="0" applyFont="1" applyBorder="1" applyAlignment="1">
      <alignment horizontal="left" vertical="top" wrapText="1" readingOrder="1"/>
    </xf>
    <xf numFmtId="0" fontId="30" fillId="0" borderId="137" xfId="0" applyFont="1" applyBorder="1" applyAlignment="1">
      <alignment vertical="center"/>
    </xf>
    <xf numFmtId="0" fontId="49" fillId="0" borderId="138" xfId="0" applyFont="1" applyBorder="1"/>
    <xf numFmtId="0" fontId="49" fillId="0" borderId="139" xfId="0" applyFont="1" applyBorder="1"/>
    <xf numFmtId="0" fontId="49" fillId="0" borderId="140" xfId="0" applyFont="1" applyBorder="1"/>
    <xf numFmtId="17" fontId="18" fillId="7" borderId="0" xfId="4" applyNumberFormat="1" applyFont="1" applyFill="1" applyAlignment="1">
      <alignment horizontal="left" vertical="top" wrapText="1"/>
    </xf>
    <xf numFmtId="0" fontId="76" fillId="22" borderId="115" xfId="0" applyFont="1" applyFill="1" applyBorder="1" applyAlignment="1">
      <alignment vertical="center" wrapText="1" readingOrder="1"/>
    </xf>
    <xf numFmtId="0" fontId="76" fillId="22" borderId="116" xfId="0" applyFont="1" applyFill="1" applyBorder="1" applyAlignment="1">
      <alignment vertical="center" wrapText="1" readingOrder="1"/>
    </xf>
    <xf numFmtId="0" fontId="75" fillId="22" borderId="112" xfId="0" applyFont="1" applyFill="1" applyBorder="1" applyAlignment="1">
      <alignment vertical="center" wrapText="1" readingOrder="1"/>
    </xf>
    <xf numFmtId="0" fontId="76" fillId="22" borderId="108" xfId="0" applyFont="1" applyFill="1" applyBorder="1" applyAlignment="1">
      <alignment vertical="center" wrapText="1" readingOrder="1"/>
    </xf>
    <xf numFmtId="0" fontId="76" fillId="22" borderId="118" xfId="0" applyFont="1" applyFill="1" applyBorder="1" applyAlignment="1">
      <alignment vertical="center" wrapText="1" readingOrder="1"/>
    </xf>
    <xf numFmtId="17" fontId="0" fillId="0" borderId="0" xfId="0" applyNumberFormat="1"/>
    <xf numFmtId="0" fontId="15" fillId="0" borderId="0" xfId="0" applyFont="1" applyAlignment="1">
      <alignment vertical="top"/>
    </xf>
    <xf numFmtId="0" fontId="8" fillId="0" borderId="0" xfId="0" applyFont="1" applyAlignment="1">
      <alignment vertical="top"/>
    </xf>
    <xf numFmtId="0" fontId="13" fillId="0" borderId="0" xfId="0" applyFont="1" applyAlignment="1">
      <alignment vertical="top"/>
    </xf>
    <xf numFmtId="0" fontId="38" fillId="0" borderId="0" xfId="0" applyFont="1" applyAlignment="1">
      <alignment vertical="top"/>
    </xf>
    <xf numFmtId="0" fontId="0" fillId="0" borderId="0" xfId="0" applyAlignment="1">
      <alignment vertical="top"/>
    </xf>
    <xf numFmtId="0" fontId="0" fillId="0" borderId="2" xfId="0" applyBorder="1" applyAlignment="1">
      <alignment vertical="top"/>
    </xf>
    <xf numFmtId="0" fontId="18" fillId="0" borderId="0" xfId="0" applyFont="1" applyAlignment="1">
      <alignment horizontal="right" vertical="top"/>
    </xf>
    <xf numFmtId="49" fontId="0" fillId="23" borderId="2" xfId="0" applyNumberFormat="1" applyFill="1" applyBorder="1" applyAlignment="1">
      <alignment vertical="top"/>
    </xf>
    <xf numFmtId="17" fontId="0" fillId="23" borderId="0" xfId="0" applyNumberFormat="1" applyFill="1" applyAlignment="1">
      <alignment horizontal="left" vertical="top"/>
    </xf>
    <xf numFmtId="17" fontId="15" fillId="0" borderId="0" xfId="0" applyNumberFormat="1" applyFont="1" applyAlignment="1">
      <alignment vertical="top"/>
    </xf>
    <xf numFmtId="0" fontId="13" fillId="0" borderId="0" xfId="0" applyFont="1" applyAlignment="1">
      <alignment vertical="top" wrapText="1"/>
    </xf>
    <xf numFmtId="0" fontId="15" fillId="0" borderId="0" xfId="0" applyFont="1" applyAlignment="1">
      <alignment horizontal="center" vertical="top"/>
    </xf>
    <xf numFmtId="0" fontId="27" fillId="0" borderId="0" xfId="4" applyFont="1" applyAlignment="1">
      <alignment horizontal="center" vertical="top" wrapText="1"/>
    </xf>
    <xf numFmtId="9" fontId="11" fillId="16" borderId="64" xfId="0" applyNumberFormat="1" applyFont="1" applyFill="1" applyBorder="1" applyAlignment="1">
      <alignment horizontal="center" vertical="top" wrapText="1"/>
    </xf>
    <xf numFmtId="9" fontId="10" fillId="16" borderId="4" xfId="1" applyFont="1" applyFill="1" applyBorder="1" applyAlignment="1" applyProtection="1">
      <alignment horizontal="center" vertical="top" wrapText="1"/>
    </xf>
    <xf numFmtId="0" fontId="26" fillId="14" borderId="4" xfId="0" applyFont="1" applyFill="1" applyBorder="1" applyAlignment="1">
      <alignment horizontal="center" vertical="top" wrapText="1"/>
    </xf>
    <xf numFmtId="0" fontId="12" fillId="9" borderId="26" xfId="0" applyFont="1" applyFill="1" applyBorder="1" applyAlignment="1">
      <alignment vertical="top"/>
    </xf>
    <xf numFmtId="0" fontId="9" fillId="9" borderId="4" xfId="0" applyFont="1" applyFill="1" applyBorder="1" applyAlignment="1">
      <alignment horizontal="center" vertical="top" wrapText="1"/>
    </xf>
    <xf numFmtId="49" fontId="37" fillId="6" borderId="46" xfId="6" applyNumberFormat="1" applyFont="1" applyFill="1" applyBorder="1" applyAlignment="1" applyProtection="1">
      <alignment horizontal="center" vertical="top" wrapText="1"/>
    </xf>
    <xf numFmtId="49" fontId="42" fillId="6" borderId="46" xfId="6" applyNumberFormat="1" applyFont="1" applyFill="1" applyBorder="1" applyAlignment="1" applyProtection="1">
      <alignment horizontal="center" vertical="top" wrapText="1"/>
    </xf>
    <xf numFmtId="0" fontId="1" fillId="6" borderId="36" xfId="0" applyFont="1" applyFill="1" applyBorder="1" applyAlignment="1">
      <alignment horizontal="right" vertical="top" wrapText="1"/>
    </xf>
    <xf numFmtId="9" fontId="12" fillId="0" borderId="36" xfId="1" applyFont="1" applyFill="1" applyBorder="1" applyAlignment="1" applyProtection="1">
      <alignment horizontal="center" vertical="top"/>
    </xf>
    <xf numFmtId="0" fontId="15" fillId="0" borderId="23" xfId="0" applyFont="1" applyBorder="1" applyAlignment="1">
      <alignment horizontal="center" vertical="top"/>
    </xf>
    <xf numFmtId="0" fontId="15" fillId="0" borderId="23" xfId="0" applyFont="1" applyBorder="1" applyAlignment="1">
      <alignment vertical="top"/>
    </xf>
    <xf numFmtId="0" fontId="15" fillId="0" borderId="23" xfId="4" applyFont="1" applyBorder="1" applyAlignment="1">
      <alignment horizontal="center" vertical="top" wrapText="1"/>
    </xf>
    <xf numFmtId="0" fontId="15" fillId="0" borderId="23" xfId="4" applyFont="1" applyBorder="1" applyAlignment="1">
      <alignment horizontal="left" vertical="top" wrapText="1"/>
    </xf>
    <xf numFmtId="0" fontId="15" fillId="0" borderId="43" xfId="4" applyFont="1" applyBorder="1" applyAlignment="1">
      <alignment horizontal="center" vertical="top" wrapText="1"/>
    </xf>
    <xf numFmtId="0" fontId="7" fillId="0" borderId="23" xfId="0" quotePrefix="1" applyFont="1" applyBorder="1" applyAlignment="1">
      <alignment horizontal="left" vertical="top"/>
    </xf>
    <xf numFmtId="0" fontId="7" fillId="0" borderId="23" xfId="0" applyFont="1" applyBorder="1" applyAlignment="1">
      <alignment horizontal="center" vertical="top"/>
    </xf>
    <xf numFmtId="0" fontId="7" fillId="0" borderId="43" xfId="0" applyFont="1" applyBorder="1" applyAlignment="1">
      <alignment horizontal="left" vertical="top"/>
    </xf>
    <xf numFmtId="167" fontId="27" fillId="0" borderId="23" xfId="4" applyNumberFormat="1" applyFont="1" applyBorder="1" applyAlignment="1">
      <alignment horizontal="center" vertical="top" wrapText="1"/>
    </xf>
    <xf numFmtId="0" fontId="1" fillId="5" borderId="37" xfId="0" applyFont="1" applyFill="1" applyBorder="1" applyAlignment="1">
      <alignment horizontal="right" vertical="top" wrapText="1"/>
    </xf>
    <xf numFmtId="9" fontId="12" fillId="0" borderId="37" xfId="1" applyFont="1" applyFill="1" applyBorder="1" applyAlignment="1" applyProtection="1">
      <alignment horizontal="center" vertical="top"/>
    </xf>
    <xf numFmtId="0" fontId="15" fillId="0" borderId="24" xfId="4" applyFont="1" applyBorder="1" applyAlignment="1">
      <alignment horizontal="center" vertical="top" wrapText="1"/>
    </xf>
    <xf numFmtId="0" fontId="15" fillId="0" borderId="24" xfId="0" applyFont="1" applyBorder="1" applyAlignment="1">
      <alignment horizontal="center" vertical="top"/>
    </xf>
    <xf numFmtId="0" fontId="15" fillId="0" borderId="24" xfId="4" applyFont="1" applyBorder="1" applyAlignment="1">
      <alignment horizontal="left" vertical="top" wrapText="1"/>
    </xf>
    <xf numFmtId="0" fontId="15" fillId="0" borderId="44" xfId="4" applyFont="1" applyBorder="1" applyAlignment="1">
      <alignment horizontal="center" vertical="top" wrapText="1"/>
    </xf>
    <xf numFmtId="0" fontId="7" fillId="0" borderId="24" xfId="0" quotePrefix="1" applyFont="1" applyBorder="1" applyAlignment="1">
      <alignment horizontal="left" vertical="top"/>
    </xf>
    <xf numFmtId="0" fontId="7" fillId="0" borderId="24" xfId="0" applyFont="1" applyBorder="1" applyAlignment="1">
      <alignment horizontal="center" vertical="top"/>
    </xf>
    <xf numFmtId="0" fontId="7" fillId="0" borderId="44" xfId="0" applyFont="1" applyBorder="1" applyAlignment="1">
      <alignment horizontal="left" vertical="top"/>
    </xf>
    <xf numFmtId="0" fontId="15" fillId="0" borderId="24" xfId="0" applyFont="1" applyBorder="1" applyAlignment="1">
      <alignment vertical="top"/>
    </xf>
    <xf numFmtId="0" fontId="1" fillId="8" borderId="37" xfId="0" applyFont="1" applyFill="1" applyBorder="1" applyAlignment="1">
      <alignment horizontal="right" vertical="top" wrapText="1"/>
    </xf>
    <xf numFmtId="0" fontId="1" fillId="13" borderId="37" xfId="0" applyFont="1" applyFill="1" applyBorder="1" applyAlignment="1">
      <alignment horizontal="right" vertical="top" wrapText="1"/>
    </xf>
    <xf numFmtId="0" fontId="28" fillId="0" borderId="24" xfId="0" quotePrefix="1" applyFont="1" applyBorder="1" applyAlignment="1">
      <alignment horizontal="center" vertical="top"/>
    </xf>
    <xf numFmtId="0" fontId="5" fillId="17" borderId="37" xfId="0" applyFont="1" applyFill="1" applyBorder="1" applyAlignment="1">
      <alignment horizontal="right" vertical="top" wrapText="1"/>
    </xf>
    <xf numFmtId="166" fontId="12" fillId="0" borderId="37" xfId="0" applyNumberFormat="1" applyFont="1" applyBorder="1" applyAlignment="1">
      <alignment horizontal="center" vertical="top"/>
    </xf>
    <xf numFmtId="0" fontId="26" fillId="4" borderId="37" xfId="0" applyFont="1" applyFill="1" applyBorder="1" applyAlignment="1">
      <alignment horizontal="right" vertical="top" wrapText="1"/>
    </xf>
    <xf numFmtId="0" fontId="5" fillId="19" borderId="38" xfId="0" applyFont="1" applyFill="1" applyBorder="1" applyAlignment="1">
      <alignment horizontal="right" vertical="top" wrapText="1"/>
    </xf>
    <xf numFmtId="166" fontId="12" fillId="0" borderId="38" xfId="0" applyNumberFormat="1" applyFont="1" applyBorder="1" applyAlignment="1">
      <alignment horizontal="center" vertical="top"/>
    </xf>
    <xf numFmtId="0" fontId="15" fillId="0" borderId="24" xfId="4" applyFont="1" applyBorder="1" applyAlignment="1">
      <alignment horizontal="center" vertical="top"/>
    </xf>
    <xf numFmtId="0" fontId="15" fillId="0" borderId="25" xfId="4" applyFont="1" applyBorder="1" applyAlignment="1">
      <alignment horizontal="center" vertical="top" wrapText="1"/>
    </xf>
    <xf numFmtId="0" fontId="15" fillId="0" borderId="25" xfId="4" applyFont="1" applyBorder="1" applyAlignment="1">
      <alignment horizontal="center" vertical="top"/>
    </xf>
    <xf numFmtId="0" fontId="15" fillId="0" borderId="25" xfId="0" applyFont="1" applyBorder="1" applyAlignment="1">
      <alignment horizontal="center" vertical="top"/>
    </xf>
    <xf numFmtId="0" fontId="15" fillId="0" borderId="25" xfId="4" applyFont="1" applyBorder="1" applyAlignment="1">
      <alignment horizontal="left" vertical="top" wrapText="1"/>
    </xf>
    <xf numFmtId="0" fontId="15" fillId="0" borderId="45" xfId="4" applyFont="1" applyBorder="1" applyAlignment="1">
      <alignment horizontal="center" vertical="top" wrapText="1"/>
    </xf>
    <xf numFmtId="0" fontId="7" fillId="0" borderId="25" xfId="0" quotePrefix="1" applyFont="1" applyBorder="1" applyAlignment="1">
      <alignment horizontal="left" vertical="top"/>
    </xf>
    <xf numFmtId="0" fontId="7" fillId="0" borderId="25" xfId="0" applyFont="1" applyBorder="1" applyAlignment="1">
      <alignment horizontal="center" vertical="top"/>
    </xf>
    <xf numFmtId="0" fontId="7" fillId="0" borderId="45" xfId="0" applyFont="1" applyBorder="1" applyAlignment="1">
      <alignment horizontal="left" vertical="top"/>
    </xf>
    <xf numFmtId="0" fontId="15" fillId="0" borderId="26" xfId="0" applyFont="1" applyBorder="1" applyAlignment="1">
      <alignment vertical="top"/>
    </xf>
    <xf numFmtId="0" fontId="15" fillId="0" borderId="27" xfId="0" applyFont="1" applyBorder="1" applyAlignment="1">
      <alignment vertical="top"/>
    </xf>
    <xf numFmtId="0" fontId="15" fillId="0" borderId="27" xfId="0" applyFont="1" applyBorder="1" applyAlignment="1">
      <alignment horizontal="center" vertical="top"/>
    </xf>
    <xf numFmtId="0" fontId="15" fillId="0" borderId="27" xfId="4" applyFont="1" applyBorder="1" applyAlignment="1">
      <alignment horizontal="center" vertical="top" wrapText="1"/>
    </xf>
    <xf numFmtId="0" fontId="15" fillId="0" borderId="27" xfId="4" applyFont="1" applyBorder="1" applyAlignment="1">
      <alignment horizontal="left" vertical="top" wrapText="1"/>
    </xf>
    <xf numFmtId="0" fontId="15" fillId="7" borderId="26" xfId="0" quotePrefix="1" applyFont="1" applyFill="1" applyBorder="1" applyAlignment="1">
      <alignment horizontal="left" vertical="top"/>
    </xf>
    <xf numFmtId="0" fontId="15" fillId="7" borderId="10" xfId="0" applyFont="1" applyFill="1" applyBorder="1" applyAlignment="1">
      <alignment horizontal="center" vertical="top"/>
    </xf>
    <xf numFmtId="0" fontId="15" fillId="7" borderId="49" xfId="0" applyFont="1" applyFill="1" applyBorder="1" applyAlignment="1">
      <alignment horizontal="right" vertical="top"/>
    </xf>
    <xf numFmtId="9" fontId="15" fillId="7" borderId="57" xfId="1" applyFont="1" applyFill="1" applyBorder="1" applyAlignment="1" applyProtection="1">
      <alignment horizontal="center" vertical="top"/>
    </xf>
    <xf numFmtId="9" fontId="15" fillId="7" borderId="39" xfId="1" applyFont="1" applyFill="1" applyBorder="1" applyAlignment="1" applyProtection="1">
      <alignment horizontal="center" vertical="top"/>
    </xf>
    <xf numFmtId="9" fontId="15" fillId="7" borderId="66" xfId="1" applyFont="1" applyFill="1" applyBorder="1" applyAlignment="1" applyProtection="1">
      <alignment horizontal="center" vertical="top"/>
    </xf>
    <xf numFmtId="0" fontId="15" fillId="0" borderId="12" xfId="0" applyFont="1" applyBorder="1" applyAlignment="1">
      <alignment vertical="top"/>
    </xf>
    <xf numFmtId="0" fontId="15" fillId="0" borderId="0" xfId="4" applyFont="1" applyAlignment="1">
      <alignment horizontal="center" vertical="top" wrapText="1"/>
    </xf>
    <xf numFmtId="0" fontId="15" fillId="0" borderId="0" xfId="4" applyFont="1" applyAlignment="1">
      <alignment horizontal="left" vertical="top" wrapText="1"/>
    </xf>
    <xf numFmtId="0" fontId="15" fillId="7" borderId="12" xfId="0" quotePrefix="1" applyFont="1" applyFill="1" applyBorder="1" applyAlignment="1">
      <alignment horizontal="left" vertical="top"/>
    </xf>
    <xf numFmtId="0" fontId="15" fillId="7" borderId="1" xfId="0" applyFont="1" applyFill="1" applyBorder="1" applyAlignment="1">
      <alignment horizontal="center" vertical="top"/>
    </xf>
    <xf numFmtId="0" fontId="15" fillId="7" borderId="50" xfId="0" applyFont="1" applyFill="1" applyBorder="1" applyAlignment="1">
      <alignment horizontal="right" vertical="top"/>
    </xf>
    <xf numFmtId="9" fontId="15" fillId="7" borderId="58" xfId="1" applyFont="1" applyFill="1" applyBorder="1" applyAlignment="1" applyProtection="1">
      <alignment horizontal="center" vertical="top"/>
    </xf>
    <xf numFmtId="9" fontId="15" fillId="7" borderId="40" xfId="1" applyFont="1" applyFill="1" applyBorder="1" applyAlignment="1" applyProtection="1">
      <alignment horizontal="center" vertical="top"/>
    </xf>
    <xf numFmtId="9" fontId="15" fillId="7" borderId="67" xfId="1" applyFont="1" applyFill="1" applyBorder="1" applyAlignment="1" applyProtection="1">
      <alignment horizontal="center" vertical="top"/>
    </xf>
    <xf numFmtId="0" fontId="15" fillId="7" borderId="51" xfId="0" applyFont="1" applyFill="1" applyBorder="1" applyAlignment="1">
      <alignment horizontal="right" vertical="top"/>
    </xf>
    <xf numFmtId="9" fontId="15" fillId="7" borderId="59" xfId="1" applyFont="1" applyFill="1" applyBorder="1" applyAlignment="1" applyProtection="1">
      <alignment horizontal="center" vertical="top"/>
    </xf>
    <xf numFmtId="9" fontId="15" fillId="7" borderId="41" xfId="1" applyFont="1" applyFill="1" applyBorder="1" applyAlignment="1" applyProtection="1">
      <alignment horizontal="center" vertical="top"/>
    </xf>
    <xf numFmtId="9" fontId="15" fillId="7" borderId="68" xfId="1" applyFont="1" applyFill="1" applyBorder="1" applyAlignment="1" applyProtection="1">
      <alignment horizontal="center" vertical="top"/>
    </xf>
    <xf numFmtId="0" fontId="15" fillId="0" borderId="28" xfId="0" applyFont="1" applyBorder="1" applyAlignment="1">
      <alignment vertical="top"/>
    </xf>
    <xf numFmtId="0" fontId="15" fillId="0" borderId="2" xfId="0" applyFont="1" applyBorder="1" applyAlignment="1">
      <alignment vertical="top"/>
    </xf>
    <xf numFmtId="0" fontId="15" fillId="0" borderId="2" xfId="0" applyFont="1" applyBorder="1" applyAlignment="1">
      <alignment horizontal="center" vertical="top"/>
    </xf>
    <xf numFmtId="0" fontId="15" fillId="0" borderId="2" xfId="4" applyFont="1" applyBorder="1" applyAlignment="1">
      <alignment horizontal="center" vertical="top" wrapText="1"/>
    </xf>
    <xf numFmtId="0" fontId="15" fillId="0" borderId="2" xfId="4" applyFont="1" applyBorder="1" applyAlignment="1">
      <alignment horizontal="left" vertical="top" wrapText="1"/>
    </xf>
    <xf numFmtId="0" fontId="15" fillId="7" borderId="28" xfId="0" quotePrefix="1" applyFont="1" applyFill="1" applyBorder="1" applyAlignment="1">
      <alignment horizontal="left" vertical="top"/>
    </xf>
    <xf numFmtId="0" fontId="15" fillId="7" borderId="11" xfId="0" applyFont="1" applyFill="1" applyBorder="1" applyAlignment="1">
      <alignment horizontal="center" vertical="top"/>
    </xf>
    <xf numFmtId="0" fontId="9" fillId="7" borderId="5" xfId="0" applyFont="1" applyFill="1" applyBorder="1" applyAlignment="1">
      <alignment horizontal="right" vertical="top"/>
    </xf>
    <xf numFmtId="164" fontId="15" fillId="0" borderId="60" xfId="0" applyNumberFormat="1" applyFont="1" applyBorder="1" applyAlignment="1">
      <alignment horizontal="center" vertical="top"/>
    </xf>
    <xf numFmtId="164" fontId="15" fillId="0" borderId="3" xfId="0" applyNumberFormat="1" applyFont="1" applyBorder="1" applyAlignment="1">
      <alignment horizontal="center" vertical="top"/>
    </xf>
    <xf numFmtId="164" fontId="15" fillId="0" borderId="69" xfId="0" applyNumberFormat="1" applyFont="1" applyBorder="1" applyAlignment="1">
      <alignment horizontal="center" vertical="top"/>
    </xf>
    <xf numFmtId="0" fontId="16" fillId="15" borderId="47" xfId="0" applyFont="1" applyFill="1" applyBorder="1" applyAlignment="1">
      <alignment vertical="top"/>
    </xf>
    <xf numFmtId="0" fontId="18" fillId="15" borderId="47" xfId="0" applyFont="1" applyFill="1" applyBorder="1" applyAlignment="1">
      <alignment horizontal="center" vertical="top"/>
    </xf>
    <xf numFmtId="0" fontId="20" fillId="15" borderId="47" xfId="0" applyFont="1" applyFill="1" applyBorder="1" applyAlignment="1">
      <alignment vertical="top"/>
    </xf>
    <xf numFmtId="0" fontId="20" fillId="15" borderId="48" xfId="0" applyFont="1" applyFill="1" applyBorder="1" applyAlignment="1">
      <alignment vertical="top"/>
    </xf>
    <xf numFmtId="0" fontId="25" fillId="15" borderId="48" xfId="0" applyFont="1" applyFill="1" applyBorder="1" applyAlignment="1">
      <alignment vertical="top"/>
    </xf>
    <xf numFmtId="0" fontId="10" fillId="23" borderId="55" xfId="0" applyFont="1" applyFill="1" applyBorder="1" applyAlignment="1">
      <alignment horizontal="center" vertical="top"/>
    </xf>
    <xf numFmtId="0" fontId="10" fillId="23" borderId="46" xfId="0" applyFont="1" applyFill="1" applyBorder="1" applyAlignment="1">
      <alignment horizontal="center" vertical="top"/>
    </xf>
    <xf numFmtId="0" fontId="3" fillId="23" borderId="46" xfId="0" applyFont="1" applyFill="1" applyBorder="1" applyAlignment="1">
      <alignment horizontal="center" vertical="top"/>
    </xf>
    <xf numFmtId="0" fontId="15" fillId="0" borderId="13" xfId="4" applyFont="1" applyBorder="1" applyAlignment="1">
      <alignment horizontal="center" vertical="top" wrapText="1"/>
    </xf>
    <xf numFmtId="0" fontId="15" fillId="0" borderId="14" xfId="4" applyFont="1" applyBorder="1" applyAlignment="1">
      <alignment horizontal="center" vertical="top"/>
    </xf>
    <xf numFmtId="0" fontId="15" fillId="0" borderId="14" xfId="4" applyFont="1" applyBorder="1" applyAlignment="1">
      <alignment horizontal="center" vertical="top" wrapText="1"/>
    </xf>
    <xf numFmtId="0" fontId="15" fillId="0" borderId="14" xfId="0" applyFont="1" applyBorder="1" applyAlignment="1">
      <alignment horizontal="center" vertical="top"/>
    </xf>
    <xf numFmtId="0" fontId="15" fillId="0" borderId="14" xfId="4" applyFont="1" applyBorder="1" applyAlignment="1">
      <alignment horizontal="left" vertical="top" wrapText="1"/>
    </xf>
    <xf numFmtId="0" fontId="15" fillId="0" borderId="42" xfId="4" applyFont="1" applyBorder="1" applyAlignment="1">
      <alignment horizontal="center" vertical="top" wrapText="1"/>
    </xf>
    <xf numFmtId="0" fontId="7" fillId="0" borderId="86" xfId="0" quotePrefix="1" applyFont="1" applyBorder="1" applyAlignment="1">
      <alignment horizontal="left" vertical="top"/>
    </xf>
    <xf numFmtId="0" fontId="28" fillId="0" borderId="86" xfId="0" quotePrefix="1" applyFont="1" applyBorder="1" applyAlignment="1">
      <alignment horizontal="center" vertical="top"/>
    </xf>
    <xf numFmtId="0" fontId="7" fillId="0" borderId="101" xfId="0" applyFont="1" applyBorder="1" applyAlignment="1">
      <alignment horizontal="left" vertical="top"/>
    </xf>
    <xf numFmtId="167" fontId="27" fillId="0" borderId="56" xfId="4" applyNumberFormat="1" applyFont="1" applyBorder="1" applyAlignment="1">
      <alignment horizontal="center" vertical="top" wrapText="1"/>
    </xf>
    <xf numFmtId="167" fontId="27" fillId="0" borderId="65" xfId="4" applyNumberFormat="1" applyFont="1" applyBorder="1" applyAlignment="1">
      <alignment horizontal="center" vertical="top" wrapText="1"/>
    </xf>
    <xf numFmtId="0" fontId="15" fillId="0" borderId="15" xfId="4" applyFont="1" applyBorder="1" applyAlignment="1">
      <alignment horizontal="center" vertical="top" wrapText="1"/>
    </xf>
    <xf numFmtId="0" fontId="15" fillId="0" borderId="16" xfId="4" applyFont="1" applyBorder="1" applyAlignment="1">
      <alignment horizontal="center" vertical="top" wrapText="1"/>
    </xf>
    <xf numFmtId="0" fontId="15" fillId="0" borderId="16" xfId="0" applyFont="1" applyBorder="1" applyAlignment="1">
      <alignment horizontal="center" vertical="top"/>
    </xf>
    <xf numFmtId="0" fontId="15" fillId="0" borderId="16" xfId="4" applyFont="1" applyBorder="1" applyAlignment="1">
      <alignment horizontal="left" vertical="top" wrapText="1"/>
    </xf>
    <xf numFmtId="0" fontId="15" fillId="0" borderId="19" xfId="4" applyFont="1" applyBorder="1" applyAlignment="1">
      <alignment horizontal="center" vertical="top" wrapText="1"/>
    </xf>
    <xf numFmtId="0" fontId="7" fillId="0" borderId="87" xfId="0" applyFont="1" applyBorder="1" applyAlignment="1">
      <alignment horizontal="left" vertical="top"/>
    </xf>
    <xf numFmtId="0" fontId="15" fillId="0" borderId="16" xfId="4" applyFont="1" applyBorder="1" applyAlignment="1">
      <alignment horizontal="center" vertical="top"/>
    </xf>
    <xf numFmtId="0" fontId="15" fillId="0" borderId="15" xfId="0" applyFont="1" applyBorder="1" applyAlignment="1">
      <alignment horizontal="center" vertical="top"/>
    </xf>
    <xf numFmtId="0" fontId="15" fillId="0" borderId="16" xfId="0" applyFont="1" applyBorder="1" applyAlignment="1">
      <alignment vertical="top"/>
    </xf>
    <xf numFmtId="0" fontId="7" fillId="0" borderId="88" xfId="0" applyFont="1" applyBorder="1" applyAlignment="1">
      <alignment horizontal="left" vertical="top"/>
    </xf>
    <xf numFmtId="0" fontId="16" fillId="0" borderId="27" xfId="4" applyFont="1" applyBorder="1" applyAlignment="1">
      <alignment horizontal="center" vertical="top" wrapText="1"/>
    </xf>
    <xf numFmtId="0" fontId="15" fillId="0" borderId="27" xfId="0" quotePrefix="1" applyFont="1" applyBorder="1" applyAlignment="1">
      <alignment horizontal="left" vertical="top"/>
    </xf>
    <xf numFmtId="0" fontId="15" fillId="0" borderId="27" xfId="0" applyFont="1" applyBorder="1" applyAlignment="1">
      <alignment horizontal="left" vertical="top"/>
    </xf>
    <xf numFmtId="0" fontId="15" fillId="0" borderId="73" xfId="0" applyFont="1" applyBorder="1" applyAlignment="1">
      <alignment vertical="top"/>
    </xf>
    <xf numFmtId="0" fontId="15" fillId="0" borderId="73" xfId="0" applyFont="1" applyBorder="1" applyAlignment="1">
      <alignment horizontal="center" vertical="top"/>
    </xf>
    <xf numFmtId="0" fontId="15" fillId="0" borderId="73" xfId="4" applyFont="1" applyBorder="1" applyAlignment="1">
      <alignment horizontal="center" vertical="top" wrapText="1"/>
    </xf>
    <xf numFmtId="0" fontId="15" fillId="0" borderId="73" xfId="4" applyFont="1" applyBorder="1" applyAlignment="1">
      <alignment horizontal="left" vertical="top" wrapText="1"/>
    </xf>
    <xf numFmtId="0" fontId="16" fillId="0" borderId="73" xfId="4" applyFont="1" applyBorder="1" applyAlignment="1">
      <alignment horizontal="center" vertical="top" wrapText="1"/>
    </xf>
    <xf numFmtId="0" fontId="15" fillId="0" borderId="73" xfId="0" quotePrefix="1" applyFont="1" applyBorder="1" applyAlignment="1">
      <alignment horizontal="left" vertical="top"/>
    </xf>
    <xf numFmtId="0" fontId="15" fillId="0" borderId="73" xfId="0" applyFont="1" applyBorder="1" applyAlignment="1">
      <alignment horizontal="right" vertical="top"/>
    </xf>
    <xf numFmtId="9" fontId="15" fillId="0" borderId="0" xfId="1" applyFont="1" applyFill="1" applyBorder="1" applyAlignment="1" applyProtection="1">
      <alignment horizontal="center" vertical="top"/>
    </xf>
    <xf numFmtId="0" fontId="16" fillId="5" borderId="47" xfId="0" applyFont="1" applyFill="1" applyBorder="1" applyAlignment="1">
      <alignment vertical="top"/>
    </xf>
    <xf numFmtId="0" fontId="18" fillId="5" borderId="47" xfId="0" applyFont="1" applyFill="1" applyBorder="1" applyAlignment="1">
      <alignment horizontal="center" vertical="top"/>
    </xf>
    <xf numFmtId="0" fontId="14" fillId="5" borderId="47" xfId="0" applyFont="1" applyFill="1" applyBorder="1" applyAlignment="1">
      <alignment vertical="top"/>
    </xf>
    <xf numFmtId="0" fontId="14" fillId="5" borderId="48" xfId="0" applyFont="1" applyFill="1" applyBorder="1" applyAlignment="1">
      <alignment vertical="top"/>
    </xf>
    <xf numFmtId="0" fontId="18" fillId="23" borderId="46" xfId="0" applyFont="1" applyFill="1" applyBorder="1" applyAlignment="1">
      <alignment horizontal="center" vertical="top"/>
    </xf>
    <xf numFmtId="0" fontId="15" fillId="0" borderId="23" xfId="4" applyFont="1" applyBorder="1" applyAlignment="1">
      <alignment horizontal="center" vertical="top"/>
    </xf>
    <xf numFmtId="0" fontId="27" fillId="0" borderId="23" xfId="4" applyFont="1" applyBorder="1" applyAlignment="1">
      <alignment horizontal="left" vertical="top" wrapText="1"/>
    </xf>
    <xf numFmtId="0" fontId="27" fillId="0" borderId="43" xfId="4" applyFont="1" applyBorder="1" applyAlignment="1">
      <alignment horizontal="center" vertical="top" wrapText="1"/>
    </xf>
    <xf numFmtId="0" fontId="7" fillId="0" borderId="23" xfId="0" applyFont="1" applyBorder="1" applyAlignment="1">
      <alignment horizontal="left" vertical="top"/>
    </xf>
    <xf numFmtId="0" fontId="27" fillId="0" borderId="24" xfId="4" applyFont="1" applyBorder="1" applyAlignment="1">
      <alignment horizontal="left" vertical="top" wrapText="1"/>
    </xf>
    <xf numFmtId="0" fontId="27" fillId="0" borderId="44" xfId="4" applyFont="1" applyBorder="1" applyAlignment="1">
      <alignment horizontal="center" vertical="top" wrapText="1"/>
    </xf>
    <xf numFmtId="0" fontId="7" fillId="0" borderId="24" xfId="0" applyFont="1" applyBorder="1" applyAlignment="1">
      <alignment horizontal="left" vertical="top"/>
    </xf>
    <xf numFmtId="0" fontId="6" fillId="0" borderId="44" xfId="0" applyFont="1" applyBorder="1" applyAlignment="1">
      <alignment horizontal="left" vertical="top"/>
    </xf>
    <xf numFmtId="0" fontId="27" fillId="0" borderId="25" xfId="4" applyFont="1" applyBorder="1" applyAlignment="1">
      <alignment horizontal="left" vertical="top" wrapText="1"/>
    </xf>
    <xf numFmtId="0" fontId="27" fillId="0" borderId="45" xfId="4" applyFont="1" applyBorder="1" applyAlignment="1">
      <alignment horizontal="center" vertical="top" wrapText="1"/>
    </xf>
    <xf numFmtId="0" fontId="7" fillId="0" borderId="25" xfId="0" applyFont="1" applyBorder="1" applyAlignment="1">
      <alignment horizontal="left" vertical="top"/>
    </xf>
    <xf numFmtId="9" fontId="16" fillId="7" borderId="39" xfId="1" applyFont="1" applyFill="1" applyBorder="1" applyAlignment="1" applyProtection="1">
      <alignment horizontal="center" vertical="top"/>
    </xf>
    <xf numFmtId="9" fontId="16" fillId="7" borderId="40" xfId="1" applyFont="1" applyFill="1" applyBorder="1" applyAlignment="1" applyProtection="1">
      <alignment horizontal="center" vertical="top"/>
    </xf>
    <xf numFmtId="9" fontId="16" fillId="7" borderId="41" xfId="1" applyFont="1" applyFill="1" applyBorder="1" applyAlignment="1" applyProtection="1">
      <alignment horizontal="center" vertical="top"/>
    </xf>
    <xf numFmtId="164" fontId="16" fillId="0" borderId="69" xfId="0" applyNumberFormat="1" applyFont="1" applyBorder="1" applyAlignment="1">
      <alignment horizontal="center" vertical="top"/>
    </xf>
    <xf numFmtId="164" fontId="16" fillId="0" borderId="3" xfId="0" applyNumberFormat="1" applyFont="1" applyBorder="1" applyAlignment="1">
      <alignment horizontal="center" vertical="top"/>
    </xf>
    <xf numFmtId="0" fontId="15" fillId="0" borderId="27" xfId="4" applyFont="1" applyBorder="1" applyAlignment="1">
      <alignment horizontal="center" vertical="top"/>
    </xf>
    <xf numFmtId="0" fontId="27" fillId="0" borderId="27" xfId="4" applyFont="1" applyBorder="1" applyAlignment="1">
      <alignment horizontal="left" vertical="top" wrapText="1"/>
    </xf>
    <xf numFmtId="0" fontId="27" fillId="0" borderId="27" xfId="4" applyFont="1" applyBorder="1" applyAlignment="1">
      <alignment horizontal="center" vertical="top" wrapText="1"/>
    </xf>
    <xf numFmtId="0" fontId="40" fillId="0" borderId="27" xfId="4" applyFont="1" applyBorder="1" applyAlignment="1">
      <alignment horizontal="center" vertical="top" wrapText="1"/>
    </xf>
    <xf numFmtId="0" fontId="15" fillId="0" borderId="0" xfId="4" applyFont="1" applyAlignment="1">
      <alignment horizontal="center" vertical="top"/>
    </xf>
    <xf numFmtId="0" fontId="27" fillId="0" borderId="0" xfId="4" applyFont="1" applyAlignment="1">
      <alignment horizontal="left" vertical="top" wrapText="1"/>
    </xf>
    <xf numFmtId="0" fontId="40" fillId="0" borderId="0" xfId="4" applyFont="1" applyAlignment="1">
      <alignment horizontal="center" vertical="top" wrapText="1"/>
    </xf>
    <xf numFmtId="0" fontId="34" fillId="0" borderId="0" xfId="0" applyFont="1" applyAlignment="1">
      <alignment vertical="top"/>
    </xf>
    <xf numFmtId="0" fontId="15" fillId="0" borderId="0" xfId="0" applyFont="1" applyAlignment="1">
      <alignment horizontal="left" vertical="top"/>
    </xf>
    <xf numFmtId="0" fontId="16" fillId="5" borderId="46" xfId="0" applyFont="1" applyFill="1" applyBorder="1" applyAlignment="1">
      <alignment vertical="top"/>
    </xf>
    <xf numFmtId="0" fontId="7" fillId="0" borderId="23" xfId="0" applyFont="1" applyBorder="1" applyAlignment="1">
      <alignment vertical="top"/>
    </xf>
    <xf numFmtId="0" fontId="7" fillId="0" borderId="43" xfId="0" applyFont="1" applyBorder="1" applyAlignment="1">
      <alignment vertical="top"/>
    </xf>
    <xf numFmtId="0" fontId="7" fillId="0" borderId="24" xfId="0" applyFont="1" applyBorder="1" applyAlignment="1">
      <alignment vertical="top"/>
    </xf>
    <xf numFmtId="0" fontId="7" fillId="0" borderId="44" xfId="0" applyFont="1" applyBorder="1" applyAlignment="1">
      <alignment vertical="top"/>
    </xf>
    <xf numFmtId="0" fontId="7" fillId="0" borderId="25" xfId="0" applyFont="1" applyBorder="1" applyAlignment="1">
      <alignment vertical="top"/>
    </xf>
    <xf numFmtId="0" fontId="7" fillId="0" borderId="45" xfId="0" applyFont="1" applyBorder="1" applyAlignment="1">
      <alignment vertical="top"/>
    </xf>
    <xf numFmtId="0" fontId="34" fillId="0" borderId="27" xfId="0" applyFont="1" applyBorder="1" applyAlignment="1">
      <alignment vertical="top"/>
    </xf>
    <xf numFmtId="0" fontId="15" fillId="0" borderId="27" xfId="0" applyFont="1" applyBorder="1" applyAlignment="1">
      <alignment horizontal="right" vertical="top"/>
    </xf>
    <xf numFmtId="9" fontId="15" fillId="0" borderId="27" xfId="1" applyFont="1" applyFill="1" applyBorder="1" applyAlignment="1" applyProtection="1">
      <alignment horizontal="center" vertical="top"/>
    </xf>
    <xf numFmtId="0" fontId="16" fillId="0" borderId="0" xfId="0" applyFont="1" applyAlignment="1">
      <alignment vertical="top"/>
    </xf>
    <xf numFmtId="0" fontId="14" fillId="4" borderId="47" xfId="0" applyFont="1" applyFill="1" applyBorder="1" applyAlignment="1">
      <alignment vertical="top"/>
    </xf>
    <xf numFmtId="0" fontId="14" fillId="4" borderId="48" xfId="0" applyFont="1" applyFill="1" applyBorder="1" applyAlignment="1">
      <alignment vertical="top"/>
    </xf>
    <xf numFmtId="0" fontId="18" fillId="8" borderId="46" xfId="0" applyFont="1" applyFill="1" applyBorder="1" applyAlignment="1">
      <alignment horizontal="center" vertical="top"/>
    </xf>
    <xf numFmtId="0" fontId="14" fillId="8" borderId="48" xfId="0" applyFont="1" applyFill="1" applyBorder="1" applyAlignment="1">
      <alignment vertical="top"/>
    </xf>
    <xf numFmtId="0" fontId="26" fillId="8" borderId="48" xfId="0" applyFont="1" applyFill="1" applyBorder="1" applyAlignment="1">
      <alignment vertical="top"/>
    </xf>
    <xf numFmtId="0" fontId="7" fillId="0" borderId="86" xfId="0" applyFont="1" applyBorder="1" applyAlignment="1">
      <alignment horizontal="center" vertical="top"/>
    </xf>
    <xf numFmtId="0" fontId="27" fillId="0" borderId="17" xfId="4" applyFont="1" applyBorder="1" applyAlignment="1">
      <alignment horizontal="center" vertical="top" wrapText="1"/>
    </xf>
    <xf numFmtId="0" fontId="27" fillId="0" borderId="18" xfId="4" applyFont="1" applyBorder="1" applyAlignment="1">
      <alignment horizontal="center" vertical="top" wrapText="1"/>
    </xf>
    <xf numFmtId="0" fontId="15" fillId="0" borderId="18" xfId="4" applyFont="1" applyBorder="1" applyAlignment="1">
      <alignment horizontal="center" vertical="top" wrapText="1"/>
    </xf>
    <xf numFmtId="0" fontId="15" fillId="0" borderId="18" xfId="0" applyFont="1" applyBorder="1" applyAlignment="1">
      <alignment horizontal="center" vertical="top"/>
    </xf>
    <xf numFmtId="0" fontId="15" fillId="0" borderId="18" xfId="4" applyFont="1" applyBorder="1" applyAlignment="1">
      <alignment horizontal="left" vertical="top" wrapText="1"/>
    </xf>
    <xf numFmtId="0" fontId="15" fillId="0" borderId="21" xfId="4" applyFont="1" applyBorder="1" applyAlignment="1">
      <alignment horizontal="center" vertical="top" wrapText="1"/>
    </xf>
    <xf numFmtId="0" fontId="29" fillId="0" borderId="25" xfId="0" quotePrefix="1" applyFont="1" applyBorder="1" applyAlignment="1">
      <alignment horizontal="center" vertical="top"/>
    </xf>
    <xf numFmtId="0" fontId="27" fillId="0" borderId="88" xfId="0" applyFont="1" applyBorder="1" applyAlignment="1">
      <alignment horizontal="left" vertical="top"/>
    </xf>
    <xf numFmtId="0" fontId="15" fillId="7" borderId="27" xfId="0" quotePrefix="1" applyFont="1" applyFill="1" applyBorder="1" applyAlignment="1">
      <alignment horizontal="left" vertical="top"/>
    </xf>
    <xf numFmtId="0" fontId="15" fillId="7" borderId="52" xfId="0" applyFont="1" applyFill="1" applyBorder="1" applyAlignment="1">
      <alignment horizontal="right" vertical="top"/>
    </xf>
    <xf numFmtId="9" fontId="15" fillId="7" borderId="61" xfId="1" applyFont="1" applyFill="1" applyBorder="1" applyAlignment="1" applyProtection="1">
      <alignment horizontal="center" vertical="top"/>
    </xf>
    <xf numFmtId="9" fontId="15" fillId="7" borderId="36" xfId="1" applyFont="1" applyFill="1" applyBorder="1" applyAlignment="1" applyProtection="1">
      <alignment horizontal="center" vertical="top"/>
    </xf>
    <xf numFmtId="9" fontId="16" fillId="7" borderId="70" xfId="1" applyFont="1" applyFill="1" applyBorder="1" applyAlignment="1" applyProtection="1">
      <alignment horizontal="center" vertical="top"/>
    </xf>
    <xf numFmtId="9" fontId="16" fillId="7" borderId="36" xfId="1" applyFont="1" applyFill="1" applyBorder="1" applyAlignment="1" applyProtection="1">
      <alignment horizontal="center" vertical="top"/>
    </xf>
    <xf numFmtId="0" fontId="15" fillId="7" borderId="0" xfId="0" quotePrefix="1" applyFont="1" applyFill="1" applyAlignment="1">
      <alignment horizontal="left" vertical="top"/>
    </xf>
    <xf numFmtId="0" fontId="15" fillId="7" borderId="53" xfId="0" applyFont="1" applyFill="1" applyBorder="1" applyAlignment="1">
      <alignment horizontal="right" vertical="top"/>
    </xf>
    <xf numFmtId="9" fontId="15" fillId="7" borderId="62" xfId="1" applyFont="1" applyFill="1" applyBorder="1" applyAlignment="1" applyProtection="1">
      <alignment horizontal="center" vertical="top"/>
    </xf>
    <xf numFmtId="9" fontId="15" fillId="7" borderId="37" xfId="1" applyFont="1" applyFill="1" applyBorder="1" applyAlignment="1" applyProtection="1">
      <alignment horizontal="center" vertical="top"/>
    </xf>
    <xf numFmtId="9" fontId="16" fillId="7" borderId="71" xfId="1" applyFont="1" applyFill="1" applyBorder="1" applyAlignment="1" applyProtection="1">
      <alignment horizontal="center" vertical="top"/>
    </xf>
    <xf numFmtId="9" fontId="16" fillId="7" borderId="37" xfId="1" applyFont="1" applyFill="1" applyBorder="1" applyAlignment="1" applyProtection="1">
      <alignment horizontal="center" vertical="top"/>
    </xf>
    <xf numFmtId="9" fontId="15" fillId="7" borderId="63" xfId="1" applyFont="1" applyFill="1" applyBorder="1" applyAlignment="1" applyProtection="1">
      <alignment horizontal="center" vertical="top"/>
    </xf>
    <xf numFmtId="9" fontId="15" fillId="7" borderId="38" xfId="1" applyFont="1" applyFill="1" applyBorder="1" applyAlignment="1" applyProtection="1">
      <alignment horizontal="center" vertical="top"/>
    </xf>
    <xf numFmtId="9" fontId="16" fillId="7" borderId="72" xfId="1" applyFont="1" applyFill="1" applyBorder="1" applyAlignment="1" applyProtection="1">
      <alignment horizontal="center" vertical="top"/>
    </xf>
    <xf numFmtId="9" fontId="16" fillId="7" borderId="38" xfId="1" applyFont="1" applyFill="1" applyBorder="1" applyAlignment="1" applyProtection="1">
      <alignment horizontal="center" vertical="top"/>
    </xf>
    <xf numFmtId="0" fontId="15" fillId="7" borderId="2" xfId="0" quotePrefix="1" applyFont="1" applyFill="1" applyBorder="1" applyAlignment="1">
      <alignment horizontal="left" vertical="top"/>
    </xf>
    <xf numFmtId="0" fontId="9" fillId="7" borderId="28" xfId="0" applyFont="1" applyFill="1" applyBorder="1" applyAlignment="1">
      <alignment horizontal="right" vertical="top"/>
    </xf>
    <xf numFmtId="0" fontId="16" fillId="13" borderId="46" xfId="0" applyFont="1" applyFill="1" applyBorder="1" applyAlignment="1">
      <alignment vertical="top"/>
    </xf>
    <xf numFmtId="0" fontId="18" fillId="13" borderId="46" xfId="0" applyFont="1" applyFill="1" applyBorder="1" applyAlignment="1">
      <alignment horizontal="center" vertical="top"/>
    </xf>
    <xf numFmtId="0" fontId="14" fillId="13" borderId="48" xfId="0" applyFont="1" applyFill="1" applyBorder="1" applyAlignment="1">
      <alignment vertical="top"/>
    </xf>
    <xf numFmtId="0" fontId="15" fillId="0" borderId="17" xfId="0" applyFont="1" applyBorder="1" applyAlignment="1">
      <alignment horizontal="center" vertical="top"/>
    </xf>
    <xf numFmtId="0" fontId="9" fillId="0" borderId="21" xfId="4" applyFont="1" applyBorder="1" applyAlignment="1">
      <alignment horizontal="center" vertical="top" wrapText="1"/>
    </xf>
    <xf numFmtId="0" fontId="15" fillId="7" borderId="54" xfId="0" applyFont="1" applyFill="1" applyBorder="1" applyAlignment="1">
      <alignment horizontal="right" vertical="top"/>
    </xf>
    <xf numFmtId="0" fontId="16" fillId="17" borderId="46" xfId="0" applyFont="1" applyFill="1" applyBorder="1" applyAlignment="1">
      <alignment vertical="top"/>
    </xf>
    <xf numFmtId="0" fontId="18" fillId="17" borderId="46" xfId="0" applyFont="1" applyFill="1" applyBorder="1" applyAlignment="1">
      <alignment horizontal="center" vertical="top"/>
    </xf>
    <xf numFmtId="0" fontId="34" fillId="17" borderId="48" xfId="0" applyFont="1" applyFill="1" applyBorder="1" applyAlignment="1">
      <alignment vertical="top"/>
    </xf>
    <xf numFmtId="0" fontId="15" fillId="17" borderId="48" xfId="0" applyFont="1" applyFill="1" applyBorder="1" applyAlignment="1">
      <alignment vertical="top"/>
    </xf>
    <xf numFmtId="0" fontId="15" fillId="17" borderId="48" xfId="0" applyFont="1" applyFill="1" applyBorder="1" applyAlignment="1">
      <alignment horizontal="center" vertical="top"/>
    </xf>
    <xf numFmtId="0" fontId="15" fillId="0" borderId="15" xfId="4" applyFont="1" applyBorder="1" applyAlignment="1">
      <alignment horizontal="center" vertical="top"/>
    </xf>
    <xf numFmtId="0" fontId="15" fillId="0" borderId="20" xfId="4" applyFont="1" applyBorder="1" applyAlignment="1">
      <alignment horizontal="center" vertical="top" wrapText="1"/>
    </xf>
    <xf numFmtId="0" fontId="7" fillId="0" borderId="102" xfId="0" applyFont="1" applyBorder="1" applyAlignment="1">
      <alignment horizontal="left" vertical="top"/>
    </xf>
    <xf numFmtId="165" fontId="15" fillId="0" borderId="17" xfId="4" applyNumberFormat="1" applyFont="1" applyBorder="1" applyAlignment="1">
      <alignment horizontal="center" vertical="top"/>
    </xf>
    <xf numFmtId="165" fontId="15" fillId="0" borderId="18" xfId="4" applyNumberFormat="1" applyFont="1" applyBorder="1" applyAlignment="1">
      <alignment horizontal="center" vertical="top"/>
    </xf>
    <xf numFmtId="0" fontId="15" fillId="0" borderId="18" xfId="0" applyFont="1" applyBorder="1" applyAlignment="1">
      <alignment vertical="top"/>
    </xf>
    <xf numFmtId="0" fontId="15" fillId="0" borderId="22" xfId="4" applyFont="1" applyBorder="1" applyAlignment="1">
      <alignment horizontal="center" vertical="top" wrapText="1"/>
    </xf>
    <xf numFmtId="0" fontId="7" fillId="0" borderId="103" xfId="0" applyFont="1" applyBorder="1" applyAlignment="1">
      <alignment horizontal="left" vertical="top"/>
    </xf>
    <xf numFmtId="0" fontId="7" fillId="0" borderId="103" xfId="0" applyFont="1" applyBorder="1" applyAlignment="1">
      <alignment horizontal="left" vertical="top" wrapText="1"/>
    </xf>
    <xf numFmtId="0" fontId="7" fillId="0" borderId="104" xfId="0" applyFont="1" applyBorder="1" applyAlignment="1">
      <alignment horizontal="left" vertical="top"/>
    </xf>
    <xf numFmtId="0" fontId="15" fillId="7" borderId="95" xfId="0" applyFont="1" applyFill="1" applyBorder="1" applyAlignment="1">
      <alignment horizontal="right" vertical="top"/>
    </xf>
    <xf numFmtId="9" fontId="15" fillId="7" borderId="96" xfId="1" applyFont="1" applyFill="1" applyBorder="1" applyAlignment="1" applyProtection="1">
      <alignment horizontal="center" vertical="top"/>
    </xf>
    <xf numFmtId="9" fontId="15" fillId="7" borderId="97" xfId="1" applyFont="1" applyFill="1" applyBorder="1" applyAlignment="1" applyProtection="1">
      <alignment horizontal="center" vertical="top"/>
    </xf>
    <xf numFmtId="9" fontId="16" fillId="7" borderId="98" xfId="1" applyFont="1" applyFill="1" applyBorder="1" applyAlignment="1" applyProtection="1">
      <alignment horizontal="center" vertical="top"/>
    </xf>
    <xf numFmtId="9" fontId="16" fillId="7" borderId="97" xfId="1" applyFont="1" applyFill="1" applyBorder="1" applyAlignment="1" applyProtection="1">
      <alignment horizontal="center" vertical="top"/>
    </xf>
    <xf numFmtId="0" fontId="35" fillId="16" borderId="85" xfId="0" applyFont="1" applyFill="1" applyBorder="1" applyAlignment="1">
      <alignment horizontal="right" vertical="top" wrapText="1"/>
    </xf>
    <xf numFmtId="0" fontId="35" fillId="0" borderId="82" xfId="0" applyFont="1" applyBorder="1" applyAlignment="1">
      <alignment horizontal="right" vertical="top" wrapText="1"/>
    </xf>
    <xf numFmtId="0" fontId="36" fillId="0" borderId="82" xfId="0" applyFont="1" applyBorder="1" applyAlignment="1">
      <alignment vertical="top" wrapText="1"/>
    </xf>
    <xf numFmtId="0" fontId="0" fillId="0" borderId="82" xfId="0" applyBorder="1" applyAlignment="1">
      <alignment vertical="top"/>
    </xf>
    <xf numFmtId="0" fontId="45" fillId="0" borderId="82" xfId="6" applyNumberFormat="1" applyFont="1" applyFill="1" applyBorder="1" applyAlignment="1" applyProtection="1">
      <alignment horizontal="center" vertical="top" wrapText="1"/>
    </xf>
    <xf numFmtId="0" fontId="46" fillId="0" borderId="82" xfId="0" applyFont="1" applyBorder="1" applyAlignment="1">
      <alignment horizontal="center" vertical="top" wrapText="1"/>
    </xf>
    <xf numFmtId="0" fontId="15" fillId="0" borderId="82" xfId="0" applyFont="1" applyBorder="1" applyAlignment="1">
      <alignment vertical="top"/>
    </xf>
    <xf numFmtId="0" fontId="44" fillId="4" borderId="46" xfId="0" applyFont="1" applyFill="1" applyBorder="1" applyAlignment="1">
      <alignment horizontal="center" vertical="top"/>
    </xf>
    <xf numFmtId="0" fontId="26" fillId="4" borderId="48" xfId="0" applyFont="1" applyFill="1" applyBorder="1" applyAlignment="1">
      <alignment vertical="top"/>
    </xf>
    <xf numFmtId="0" fontId="16" fillId="18" borderId="46" xfId="0" applyFont="1" applyFill="1" applyBorder="1" applyAlignment="1">
      <alignment vertical="top"/>
    </xf>
    <xf numFmtId="0" fontId="18" fillId="18" borderId="46" xfId="0" applyFont="1" applyFill="1" applyBorder="1" applyAlignment="1">
      <alignment horizontal="center" vertical="top"/>
    </xf>
    <xf numFmtId="0" fontId="34" fillId="18" borderId="48" xfId="0" applyFont="1" applyFill="1" applyBorder="1" applyAlignment="1">
      <alignment vertical="top"/>
    </xf>
    <xf numFmtId="0" fontId="15" fillId="18" borderId="48" xfId="0" applyFont="1" applyFill="1" applyBorder="1" applyAlignment="1">
      <alignment vertical="top"/>
    </xf>
    <xf numFmtId="0" fontId="15" fillId="18" borderId="48" xfId="0" applyFont="1" applyFill="1" applyBorder="1" applyAlignment="1">
      <alignment horizontal="center" vertical="top"/>
    </xf>
    <xf numFmtId="0" fontId="9" fillId="0" borderId="19" xfId="4" applyFont="1" applyBorder="1" applyAlignment="1">
      <alignment horizontal="center" vertical="top" wrapText="1"/>
    </xf>
    <xf numFmtId="165" fontId="15" fillId="0" borderId="15" xfId="4" applyNumberFormat="1" applyFont="1" applyBorder="1" applyAlignment="1">
      <alignment horizontal="center" vertical="top"/>
    </xf>
    <xf numFmtId="165" fontId="15" fillId="0" borderId="16" xfId="4" applyNumberFormat="1" applyFont="1" applyBorder="1" applyAlignment="1">
      <alignment horizontal="center" vertical="top"/>
    </xf>
    <xf numFmtId="0" fontId="15" fillId="0" borderId="15" xfId="0" applyFont="1" applyBorder="1" applyAlignment="1">
      <alignment vertical="top"/>
    </xf>
    <xf numFmtId="0" fontId="15" fillId="0" borderId="17" xfId="0" applyFont="1" applyBorder="1" applyAlignment="1">
      <alignment vertical="top"/>
    </xf>
    <xf numFmtId="0" fontId="19" fillId="0" borderId="0" xfId="0" applyFont="1" applyAlignment="1">
      <alignment horizontal="center" vertical="top" wrapText="1"/>
    </xf>
    <xf numFmtId="0" fontId="19" fillId="0" borderId="0" xfId="0" applyFont="1" applyAlignment="1">
      <alignment horizontal="right" vertical="top"/>
    </xf>
    <xf numFmtId="0" fontId="19" fillId="0" borderId="0" xfId="2" applyFont="1" applyFill="1" applyBorder="1" applyAlignment="1" applyProtection="1">
      <alignment horizontal="right" vertical="top"/>
    </xf>
    <xf numFmtId="0" fontId="0" fillId="23" borderId="2" xfId="0" applyFill="1" applyBorder="1" applyAlignment="1">
      <alignment vertical="top"/>
    </xf>
    <xf numFmtId="9" fontId="16" fillId="7" borderId="145" xfId="1" applyFont="1" applyFill="1" applyBorder="1" applyAlignment="1" applyProtection="1">
      <alignment horizontal="center" vertical="top"/>
    </xf>
    <xf numFmtId="9" fontId="16" fillId="7" borderId="146" xfId="1" applyFont="1" applyFill="1" applyBorder="1" applyAlignment="1" applyProtection="1">
      <alignment horizontal="center" vertical="top"/>
    </xf>
    <xf numFmtId="9" fontId="16" fillId="7" borderId="147" xfId="1" applyFont="1" applyFill="1" applyBorder="1" applyAlignment="1" applyProtection="1">
      <alignment horizontal="center" vertical="top"/>
    </xf>
    <xf numFmtId="164" fontId="16" fillId="0" borderId="7" xfId="0" applyNumberFormat="1" applyFont="1" applyBorder="1" applyAlignment="1">
      <alignment horizontal="center" vertical="top"/>
    </xf>
    <xf numFmtId="9" fontId="15" fillId="7" borderId="148" xfId="1" applyFont="1" applyFill="1" applyBorder="1" applyAlignment="1" applyProtection="1">
      <alignment horizontal="center" vertical="top"/>
    </xf>
    <xf numFmtId="9" fontId="15" fillId="7" borderId="149" xfId="1" applyFont="1" applyFill="1" applyBorder="1" applyAlignment="1" applyProtection="1">
      <alignment horizontal="center" vertical="top"/>
    </xf>
    <xf numFmtId="9" fontId="15" fillId="7" borderId="150" xfId="1" applyFont="1" applyFill="1" applyBorder="1" applyAlignment="1" applyProtection="1">
      <alignment horizontal="center" vertical="top"/>
    </xf>
    <xf numFmtId="164" fontId="15" fillId="0" borderId="151" xfId="0" applyNumberFormat="1" applyFont="1" applyBorder="1" applyAlignment="1">
      <alignment horizontal="center" vertical="top"/>
    </xf>
    <xf numFmtId="0" fontId="26" fillId="14" borderId="10" xfId="0" applyFont="1" applyFill="1" applyBorder="1" applyAlignment="1">
      <alignment horizontal="center" vertical="top" wrapText="1"/>
    </xf>
    <xf numFmtId="9" fontId="15" fillId="7" borderId="145" xfId="1" applyFont="1" applyFill="1" applyBorder="1" applyAlignment="1" applyProtection="1">
      <alignment horizontal="center" vertical="top"/>
    </xf>
    <xf numFmtId="9" fontId="15" fillId="7" borderId="146" xfId="1" applyFont="1" applyFill="1" applyBorder="1" applyAlignment="1" applyProtection="1">
      <alignment horizontal="center" vertical="top"/>
    </xf>
    <xf numFmtId="9" fontId="15" fillId="7" borderId="147" xfId="1" applyFont="1" applyFill="1" applyBorder="1" applyAlignment="1" applyProtection="1">
      <alignment horizontal="center" vertical="top"/>
    </xf>
    <xf numFmtId="164" fontId="15" fillId="0" borderId="7" xfId="0" applyNumberFormat="1" applyFont="1" applyBorder="1" applyAlignment="1">
      <alignment horizontal="center" vertical="top"/>
    </xf>
    <xf numFmtId="0" fontId="18" fillId="23" borderId="152" xfId="0" applyFont="1" applyFill="1" applyBorder="1" applyAlignment="1">
      <alignment horizontal="center" vertical="top"/>
    </xf>
    <xf numFmtId="9" fontId="16" fillId="7" borderId="154" xfId="1" applyFont="1" applyFill="1" applyBorder="1" applyAlignment="1" applyProtection="1">
      <alignment horizontal="center" vertical="top"/>
    </xf>
    <xf numFmtId="9" fontId="16" fillId="7" borderId="155" xfId="1" applyFont="1" applyFill="1" applyBorder="1" applyAlignment="1" applyProtection="1">
      <alignment horizontal="center" vertical="top"/>
    </xf>
    <xf numFmtId="9" fontId="16" fillId="7" borderId="156" xfId="1" applyFont="1" applyFill="1" applyBorder="1" applyAlignment="1" applyProtection="1">
      <alignment horizontal="center" vertical="top"/>
    </xf>
    <xf numFmtId="9" fontId="15" fillId="7" borderId="157" xfId="1" applyFont="1" applyFill="1" applyBorder="1" applyAlignment="1" applyProtection="1">
      <alignment horizontal="center" vertical="top"/>
    </xf>
    <xf numFmtId="9" fontId="15" fillId="7" borderId="158" xfId="1" applyFont="1" applyFill="1" applyBorder="1" applyAlignment="1" applyProtection="1">
      <alignment horizontal="center" vertical="top"/>
    </xf>
    <xf numFmtId="9" fontId="15" fillId="7" borderId="159" xfId="1" applyFont="1" applyFill="1" applyBorder="1" applyAlignment="1" applyProtection="1">
      <alignment horizontal="center" vertical="top"/>
    </xf>
    <xf numFmtId="0" fontId="22" fillId="23" borderId="55" xfId="0" applyFont="1" applyFill="1" applyBorder="1" applyAlignment="1">
      <alignment horizontal="center" vertical="top"/>
    </xf>
    <xf numFmtId="0" fontId="22" fillId="23" borderId="46" xfId="0" applyFont="1" applyFill="1" applyBorder="1" applyAlignment="1">
      <alignment horizontal="center" vertical="top"/>
    </xf>
    <xf numFmtId="0" fontId="22" fillId="23" borderId="153" xfId="0" applyFont="1" applyFill="1" applyBorder="1" applyAlignment="1">
      <alignment horizontal="center" vertical="top"/>
    </xf>
    <xf numFmtId="0" fontId="77" fillId="23" borderId="3" xfId="0" applyFont="1" applyFill="1" applyBorder="1" applyAlignment="1">
      <alignment horizontal="center" vertical="center" wrapText="1"/>
    </xf>
    <xf numFmtId="0" fontId="78" fillId="0" borderId="0" xfId="0" applyFont="1" applyAlignment="1">
      <alignment vertical="top"/>
    </xf>
    <xf numFmtId="49" fontId="37" fillId="6" borderId="5" xfId="6" applyNumberFormat="1" applyFont="1" applyFill="1" applyBorder="1" applyAlignment="1" applyProtection="1">
      <alignment horizontal="center" vertical="top" wrapText="1"/>
    </xf>
    <xf numFmtId="0" fontId="18" fillId="23" borderId="7" xfId="0" applyFont="1" applyFill="1" applyBorder="1" applyAlignment="1">
      <alignment horizontal="center" vertical="top"/>
    </xf>
    <xf numFmtId="0" fontId="77" fillId="23" borderId="60" xfId="0" applyFont="1" applyFill="1" applyBorder="1" applyAlignment="1">
      <alignment horizontal="center" vertical="center" wrapText="1"/>
    </xf>
    <xf numFmtId="0" fontId="77" fillId="23" borderId="151" xfId="0" applyFont="1" applyFill="1" applyBorder="1" applyAlignment="1">
      <alignment horizontal="center" vertical="center" wrapText="1"/>
    </xf>
    <xf numFmtId="0" fontId="22" fillId="9" borderId="160" xfId="0" applyFont="1" applyFill="1" applyBorder="1" applyAlignment="1">
      <alignment horizontal="center" vertical="center" wrapText="1"/>
    </xf>
    <xf numFmtId="0" fontId="22" fillId="9" borderId="161" xfId="0" applyFont="1" applyFill="1" applyBorder="1" applyAlignment="1">
      <alignment horizontal="center" vertical="center" wrapText="1"/>
    </xf>
    <xf numFmtId="0" fontId="22" fillId="9" borderId="162" xfId="0" applyFont="1" applyFill="1" applyBorder="1" applyAlignment="1">
      <alignment horizontal="center" vertical="center" wrapText="1"/>
    </xf>
    <xf numFmtId="0" fontId="22" fillId="9" borderId="163" xfId="0" applyFont="1" applyFill="1" applyBorder="1" applyAlignment="1">
      <alignment horizontal="center" vertical="center" wrapText="1"/>
    </xf>
    <xf numFmtId="0" fontId="22" fillId="23" borderId="3" xfId="0" applyFont="1" applyFill="1" applyBorder="1" applyAlignment="1">
      <alignment horizontal="center" vertical="top"/>
    </xf>
    <xf numFmtId="0" fontId="55" fillId="21" borderId="93" xfId="0" applyFont="1" applyFill="1" applyBorder="1" applyAlignment="1">
      <alignment vertical="top" wrapText="1" readingOrder="1"/>
    </xf>
    <xf numFmtId="0" fontId="55" fillId="21" borderId="94" xfId="0" applyFont="1" applyFill="1" applyBorder="1" applyAlignment="1">
      <alignment vertical="top" wrapText="1" readingOrder="1"/>
    </xf>
    <xf numFmtId="9" fontId="1" fillId="0" borderId="36" xfId="1" applyFont="1" applyFill="1" applyBorder="1" applyAlignment="1" applyProtection="1">
      <alignment horizontal="center" vertical="top"/>
    </xf>
    <xf numFmtId="0" fontId="0" fillId="0" borderId="141" xfId="0" applyBorder="1"/>
    <xf numFmtId="0" fontId="0" fillId="0" borderId="142" xfId="0" applyBorder="1"/>
    <xf numFmtId="164" fontId="24" fillId="0" borderId="3" xfId="0" applyNumberFormat="1" applyFont="1" applyBorder="1" applyAlignment="1">
      <alignment horizontal="center" vertical="top"/>
    </xf>
    <xf numFmtId="167" fontId="0" fillId="0" borderId="0" xfId="0" applyNumberFormat="1"/>
    <xf numFmtId="3" fontId="0" fillId="0" borderId="3" xfId="0" applyNumberFormat="1" applyBorder="1"/>
    <xf numFmtId="49" fontId="0" fillId="29" borderId="3" xfId="0" applyNumberFormat="1" applyFill="1" applyBorder="1" applyAlignment="1">
      <alignment horizontal="center" vertical="center"/>
    </xf>
    <xf numFmtId="0" fontId="43" fillId="0" borderId="82" xfId="6" applyNumberFormat="1" applyFont="1" applyFill="1" applyBorder="1" applyAlignment="1" applyProtection="1">
      <alignment horizontal="center" vertical="center" wrapText="1"/>
    </xf>
    <xf numFmtId="0" fontId="0" fillId="0" borderId="2" xfId="0" applyBorder="1" applyAlignment="1">
      <alignment horizontal="left"/>
    </xf>
    <xf numFmtId="0" fontId="0" fillId="0" borderId="2" xfId="0" applyBorder="1" applyAlignment="1">
      <alignment horizontal="center" vertical="top"/>
    </xf>
    <xf numFmtId="49" fontId="41" fillId="14" borderId="26" xfId="6" applyNumberFormat="1" applyFont="1" applyFill="1" applyBorder="1" applyAlignment="1" applyProtection="1">
      <alignment horizontal="center" vertical="top" wrapText="1"/>
    </xf>
    <xf numFmtId="49" fontId="41" fillId="14" borderId="10" xfId="6" applyNumberFormat="1" applyFont="1" applyFill="1" applyBorder="1" applyAlignment="1" applyProtection="1">
      <alignment horizontal="center" vertical="top" wrapText="1"/>
    </xf>
    <xf numFmtId="49" fontId="41" fillId="14" borderId="12" xfId="6" applyNumberFormat="1" applyFont="1" applyFill="1" applyBorder="1" applyAlignment="1" applyProtection="1">
      <alignment horizontal="center" vertical="top" wrapText="1"/>
    </xf>
    <xf numFmtId="49" fontId="41" fillId="14" borderId="1" xfId="6" applyNumberFormat="1" applyFont="1" applyFill="1" applyBorder="1" applyAlignment="1" applyProtection="1">
      <alignment horizontal="center" vertical="top" wrapText="1"/>
    </xf>
    <xf numFmtId="49" fontId="41" fillId="14" borderId="75" xfId="6" applyNumberFormat="1" applyFont="1" applyFill="1" applyBorder="1" applyAlignment="1" applyProtection="1">
      <alignment horizontal="center" vertical="top" wrapText="1"/>
    </xf>
    <xf numFmtId="49" fontId="41" fillId="14" borderId="76" xfId="6" applyNumberFormat="1" applyFont="1" applyFill="1" applyBorder="1" applyAlignment="1" applyProtection="1">
      <alignment horizontal="center" vertical="top" wrapText="1"/>
    </xf>
    <xf numFmtId="49" fontId="41" fillId="14" borderId="84" xfId="6" applyNumberFormat="1" applyFont="1" applyFill="1" applyBorder="1" applyAlignment="1" applyProtection="1">
      <alignment horizontal="center" vertical="center" wrapText="1"/>
    </xf>
    <xf numFmtId="49" fontId="41" fillId="14" borderId="6" xfId="6" applyNumberFormat="1" applyFont="1" applyFill="1" applyBorder="1" applyAlignment="1" applyProtection="1">
      <alignment horizontal="center" vertical="center" wrapText="1"/>
    </xf>
    <xf numFmtId="0" fontId="39" fillId="0" borderId="4" xfId="4" applyFont="1" applyBorder="1" applyAlignment="1">
      <alignment horizontal="center" vertical="top" textRotation="90" wrapText="1"/>
    </xf>
    <xf numFmtId="0" fontId="39" fillId="0" borderId="9" xfId="4" applyFont="1" applyBorder="1" applyAlignment="1">
      <alignment horizontal="center" vertical="top" textRotation="90" wrapText="1"/>
    </xf>
    <xf numFmtId="0" fontId="39" fillId="0" borderId="8" xfId="4" applyFont="1" applyBorder="1" applyAlignment="1">
      <alignment horizontal="center" vertical="top" textRotation="90" wrapText="1"/>
    </xf>
    <xf numFmtId="0" fontId="47" fillId="16" borderId="85" xfId="0" applyFont="1" applyFill="1" applyBorder="1" applyAlignment="1">
      <alignment horizontal="left" vertical="top" wrapText="1"/>
    </xf>
    <xf numFmtId="0" fontId="45" fillId="0" borderId="82" xfId="6" applyNumberFormat="1" applyFont="1" applyFill="1" applyBorder="1" applyAlignment="1" applyProtection="1">
      <alignment horizontal="center" vertical="top" wrapText="1"/>
    </xf>
    <xf numFmtId="0" fontId="48" fillId="0" borderId="82" xfId="0" applyFont="1" applyBorder="1" applyAlignment="1">
      <alignment horizontal="left" vertical="top" wrapText="1"/>
    </xf>
    <xf numFmtId="49" fontId="41" fillId="14" borderId="4" xfId="6" applyNumberFormat="1" applyFont="1" applyFill="1" applyBorder="1" applyAlignment="1" applyProtection="1">
      <alignment horizontal="center" vertical="top" wrapText="1"/>
    </xf>
    <xf numFmtId="49" fontId="41" fillId="14" borderId="9" xfId="6" applyNumberFormat="1" applyFont="1" applyFill="1" applyBorder="1" applyAlignment="1" applyProtection="1">
      <alignment horizontal="center" vertical="top" wrapText="1"/>
    </xf>
    <xf numFmtId="49" fontId="41" fillId="14" borderId="74" xfId="6" applyNumberFormat="1" applyFont="1" applyFill="1" applyBorder="1" applyAlignment="1" applyProtection="1">
      <alignment horizontal="center" vertical="top" wrapText="1"/>
    </xf>
    <xf numFmtId="0" fontId="43" fillId="14" borderId="26" xfId="6" applyNumberFormat="1" applyFont="1" applyFill="1" applyBorder="1" applyAlignment="1" applyProtection="1">
      <alignment horizontal="center" vertical="center" wrapText="1"/>
    </xf>
    <xf numFmtId="0" fontId="43" fillId="14" borderId="12" xfId="6" applyNumberFormat="1" applyFont="1" applyFill="1" applyBorder="1" applyAlignment="1" applyProtection="1">
      <alignment horizontal="center" vertical="center" wrapText="1"/>
    </xf>
    <xf numFmtId="49" fontId="43" fillId="14" borderId="4" xfId="6" applyNumberFormat="1" applyFont="1" applyFill="1" applyBorder="1" applyAlignment="1" applyProtection="1">
      <alignment horizontal="center" vertical="center" wrapText="1"/>
    </xf>
    <xf numFmtId="49" fontId="43" fillId="14" borderId="9" xfId="6" applyNumberFormat="1" applyFont="1" applyFill="1" applyBorder="1" applyAlignment="1" applyProtection="1">
      <alignment horizontal="center" vertical="center" wrapText="1"/>
    </xf>
    <xf numFmtId="0" fontId="79" fillId="21" borderId="89" xfId="0" applyFont="1" applyFill="1" applyBorder="1" applyAlignment="1">
      <alignment horizontal="left" vertical="top" wrapText="1" readingOrder="1"/>
    </xf>
    <xf numFmtId="0" fontId="79" fillId="21" borderId="90" xfId="0" applyFont="1" applyFill="1" applyBorder="1" applyAlignment="1">
      <alignment horizontal="left" vertical="top" wrapText="1" readingOrder="1"/>
    </xf>
    <xf numFmtId="0" fontId="79" fillId="21" borderId="91" xfId="0" applyFont="1" applyFill="1" applyBorder="1" applyAlignment="1">
      <alignment horizontal="left" vertical="top" wrapText="1" readingOrder="1"/>
    </xf>
    <xf numFmtId="0" fontId="55" fillId="21" borderId="92" xfId="0" applyFont="1" applyFill="1" applyBorder="1" applyAlignment="1">
      <alignment horizontal="right" wrapText="1" readingOrder="1"/>
    </xf>
    <xf numFmtId="0" fontId="55" fillId="21" borderId="93" xfId="0" applyFont="1" applyFill="1" applyBorder="1" applyAlignment="1">
      <alignment horizontal="right" wrapText="1" readingOrder="1"/>
    </xf>
    <xf numFmtId="0" fontId="54" fillId="11" borderId="29" xfId="0" applyFont="1" applyFill="1" applyBorder="1" applyAlignment="1">
      <alignment horizontal="left" vertical="center" wrapText="1"/>
    </xf>
    <xf numFmtId="0" fontId="54" fillId="11" borderId="34" xfId="0" applyFont="1" applyFill="1" applyBorder="1" applyAlignment="1">
      <alignment horizontal="left" vertical="center" wrapText="1"/>
    </xf>
    <xf numFmtId="0" fontId="54" fillId="11" borderId="30" xfId="0" applyFont="1" applyFill="1" applyBorder="1" applyAlignment="1">
      <alignment horizontal="left" vertical="center" wrapText="1"/>
    </xf>
    <xf numFmtId="0" fontId="54" fillId="11" borderId="0" xfId="0" applyFont="1" applyFill="1" applyAlignment="1">
      <alignment horizontal="left" vertical="center" wrapText="1"/>
    </xf>
    <xf numFmtId="0" fontId="54" fillId="11" borderId="109" xfId="0" applyFont="1" applyFill="1" applyBorder="1" applyAlignment="1">
      <alignment horizontal="left" vertical="center" wrapText="1"/>
    </xf>
    <xf numFmtId="0" fontId="54" fillId="11" borderId="110" xfId="0" applyFont="1" applyFill="1" applyBorder="1" applyAlignment="1">
      <alignment horizontal="left" vertical="center" wrapText="1"/>
    </xf>
    <xf numFmtId="0" fontId="76" fillId="22" borderId="106" xfId="0" applyFont="1" applyFill="1" applyBorder="1" applyAlignment="1">
      <alignment horizontal="left" wrapText="1" readingOrder="1"/>
    </xf>
    <xf numFmtId="0" fontId="76" fillId="22" borderId="117" xfId="0" applyFont="1" applyFill="1" applyBorder="1" applyAlignment="1">
      <alignment horizontal="left" wrapText="1" readingOrder="1"/>
    </xf>
    <xf numFmtId="0" fontId="75" fillId="22" borderId="105" xfId="0" applyFont="1" applyFill="1" applyBorder="1" applyAlignment="1">
      <alignment horizontal="center" wrapText="1" readingOrder="1"/>
    </xf>
    <xf numFmtId="0" fontId="75" fillId="22" borderId="106" xfId="0" applyFont="1" applyFill="1" applyBorder="1" applyAlignment="1">
      <alignment horizontal="center" wrapText="1" readingOrder="1"/>
    </xf>
    <xf numFmtId="0" fontId="76" fillId="22" borderId="107" xfId="0" applyFont="1" applyFill="1" applyBorder="1" applyAlignment="1">
      <alignment horizontal="right" vertical="center" wrapText="1" readingOrder="1"/>
    </xf>
    <xf numFmtId="0" fontId="76" fillId="22" borderId="108" xfId="0" applyFont="1" applyFill="1" applyBorder="1" applyAlignment="1">
      <alignment horizontal="right" vertical="center" wrapText="1" readingOrder="1"/>
    </xf>
    <xf numFmtId="17" fontId="76" fillId="22" borderId="108" xfId="0" applyNumberFormat="1" applyFont="1" applyFill="1" applyBorder="1" applyAlignment="1">
      <alignment horizontal="left" vertical="center" wrapText="1" readingOrder="1"/>
    </xf>
    <xf numFmtId="0" fontId="76" fillId="22" borderId="108" xfId="0" applyFont="1" applyFill="1" applyBorder="1" applyAlignment="1">
      <alignment horizontal="left" vertical="center" wrapText="1" readingOrder="1"/>
    </xf>
    <xf numFmtId="0" fontId="76" fillId="22" borderId="113" xfId="0" applyFont="1" applyFill="1" applyBorder="1" applyAlignment="1">
      <alignment horizontal="left" vertical="center" wrapText="1" readingOrder="1"/>
    </xf>
    <xf numFmtId="0" fontId="76" fillId="22" borderId="114" xfId="0" applyFont="1" applyFill="1" applyBorder="1" applyAlignment="1">
      <alignment horizontal="left" vertical="center" wrapText="1" readingOrder="1"/>
    </xf>
    <xf numFmtId="0" fontId="55" fillId="21" borderId="93" xfId="0" applyFont="1" applyFill="1" applyBorder="1" applyAlignment="1">
      <alignment horizontal="left" readingOrder="1"/>
    </xf>
    <xf numFmtId="0" fontId="73" fillId="20" borderId="35" xfId="0" applyFont="1" applyFill="1" applyBorder="1" applyAlignment="1">
      <alignment horizontal="left" vertical="center"/>
    </xf>
    <xf numFmtId="0" fontId="38" fillId="24" borderId="143" xfId="0" applyFont="1" applyFill="1" applyBorder="1" applyAlignment="1">
      <alignment horizontal="left" vertical="center"/>
    </xf>
    <xf numFmtId="0" fontId="38" fillId="24" borderId="144" xfId="0" applyFont="1" applyFill="1" applyBorder="1" applyAlignment="1">
      <alignment horizontal="left" vertical="center"/>
    </xf>
    <xf numFmtId="0" fontId="56" fillId="0" borderId="0" xfId="0" applyFont="1" applyAlignment="1">
      <alignment horizontal="right" vertical="center"/>
    </xf>
    <xf numFmtId="0" fontId="62" fillId="24" borderId="123" xfId="0" applyFont="1" applyFill="1" applyBorder="1" applyAlignment="1">
      <alignment horizontal="left" vertical="center" wrapText="1"/>
    </xf>
    <xf numFmtId="0" fontId="62" fillId="24" borderId="0" xfId="0" applyFont="1" applyFill="1" applyAlignment="1">
      <alignment horizontal="left" vertical="center" wrapText="1"/>
    </xf>
    <xf numFmtId="0" fontId="62" fillId="24" borderId="31" xfId="0" applyFont="1" applyFill="1" applyBorder="1" applyAlignment="1">
      <alignment horizontal="left" vertical="center" wrapText="1"/>
    </xf>
    <xf numFmtId="0" fontId="63" fillId="24" borderId="123" xfId="0" applyFont="1" applyFill="1" applyBorder="1" applyAlignment="1">
      <alignment horizontal="left" vertical="center" wrapText="1"/>
    </xf>
    <xf numFmtId="0" fontId="63" fillId="24" borderId="0" xfId="0" applyFont="1" applyFill="1" applyAlignment="1">
      <alignment horizontal="left" vertical="center" wrapText="1"/>
    </xf>
    <xf numFmtId="0" fontId="63" fillId="24" borderId="31" xfId="0" applyFont="1" applyFill="1" applyBorder="1" applyAlignment="1">
      <alignment horizontal="left" vertical="center" wrapText="1"/>
    </xf>
    <xf numFmtId="0" fontId="64" fillId="12" borderId="30" xfId="0" applyFont="1" applyFill="1" applyBorder="1" applyAlignment="1">
      <alignment horizontal="left" vertical="center" wrapText="1"/>
    </xf>
    <xf numFmtId="0" fontId="64" fillId="12" borderId="0" xfId="0" applyFont="1" applyFill="1" applyAlignment="1">
      <alignment horizontal="left" vertical="center" wrapText="1"/>
    </xf>
    <xf numFmtId="0" fontId="64" fillId="12" borderId="31" xfId="0" applyFont="1" applyFill="1" applyBorder="1" applyAlignment="1">
      <alignment horizontal="left" vertical="center" wrapText="1"/>
    </xf>
    <xf numFmtId="0" fontId="31" fillId="12" borderId="32" xfId="0" applyFont="1" applyFill="1" applyBorder="1" applyAlignment="1">
      <alignment horizontal="left" vertical="center" wrapText="1"/>
    </xf>
    <xf numFmtId="0" fontId="31" fillId="12" borderId="35" xfId="0" applyFont="1" applyFill="1" applyBorder="1" applyAlignment="1">
      <alignment horizontal="left" vertical="center" wrapText="1"/>
    </xf>
    <xf numFmtId="0" fontId="31" fillId="12" borderId="33" xfId="0" applyFont="1" applyFill="1" applyBorder="1" applyAlignment="1">
      <alignment horizontal="left" vertical="center" wrapText="1"/>
    </xf>
    <xf numFmtId="0" fontId="61" fillId="22" borderId="119" xfId="0" applyFont="1" applyFill="1" applyBorder="1" applyAlignment="1">
      <alignment horizontal="left" wrapText="1" readingOrder="1"/>
    </xf>
    <xf numFmtId="0" fontId="61" fillId="22" borderId="120" xfId="0" applyFont="1" applyFill="1" applyBorder="1" applyAlignment="1">
      <alignment horizontal="left" wrapText="1" readingOrder="1"/>
    </xf>
    <xf numFmtId="0" fontId="61" fillId="22" borderId="121" xfId="0" applyFont="1" applyFill="1" applyBorder="1" applyAlignment="1">
      <alignment horizontal="left" wrapText="1" readingOrder="1"/>
    </xf>
    <xf numFmtId="0" fontId="65" fillId="0" borderId="78" xfId="0" applyFont="1" applyBorder="1" applyAlignment="1">
      <alignment horizontal="left" vertical="center" wrapText="1"/>
    </xf>
    <xf numFmtId="0" fontId="65" fillId="0" borderId="79" xfId="0" applyFont="1" applyBorder="1" applyAlignment="1">
      <alignment horizontal="left" vertical="center" wrapText="1"/>
    </xf>
    <xf numFmtId="0" fontId="65" fillId="0" borderId="80" xfId="0" applyFont="1" applyBorder="1" applyAlignment="1">
      <alignment horizontal="left" vertical="center" wrapText="1"/>
    </xf>
    <xf numFmtId="0" fontId="62" fillId="24" borderId="122" xfId="0" applyFont="1" applyFill="1" applyBorder="1" applyAlignment="1">
      <alignment horizontal="left" vertical="center" wrapText="1"/>
    </xf>
    <xf numFmtId="0" fontId="62" fillId="24" borderId="34" xfId="0" applyFont="1" applyFill="1" applyBorder="1" applyAlignment="1">
      <alignment horizontal="left" vertical="center" wrapText="1"/>
    </xf>
    <xf numFmtId="0" fontId="62" fillId="24" borderId="83" xfId="0" applyFont="1" applyFill="1" applyBorder="1" applyAlignment="1">
      <alignment horizontal="left" vertical="center" wrapText="1"/>
    </xf>
    <xf numFmtId="0" fontId="30" fillId="24" borderId="124" xfId="0" applyFont="1" applyFill="1" applyBorder="1" applyAlignment="1">
      <alignment horizontal="center" vertical="center" wrapText="1"/>
    </xf>
    <xf numFmtId="0" fontId="30" fillId="24" borderId="110" xfId="0" applyFont="1" applyFill="1" applyBorder="1" applyAlignment="1">
      <alignment horizontal="center" vertical="center" wrapText="1"/>
    </xf>
    <xf numFmtId="0" fontId="30" fillId="24" borderId="111" xfId="0" applyFont="1" applyFill="1" applyBorder="1" applyAlignment="1">
      <alignment horizontal="center" vertical="center" wrapText="1"/>
    </xf>
  </cellXfs>
  <cellStyles count="7">
    <cellStyle name="20% - Énfasis1 2" xfId="3" xr:uid="{00000000-0005-0000-0000-000000000000}"/>
    <cellStyle name="Énfasis1" xfId="6" builtinId="29"/>
    <cellStyle name="Incorrecto" xfId="2" builtinId="27"/>
    <cellStyle name="Normal" xfId="0" builtinId="0"/>
    <cellStyle name="Normal 2" xfId="4" xr:uid="{00000000-0005-0000-0000-000004000000}"/>
    <cellStyle name="Porcentaje" xfId="1" builtinId="5"/>
    <cellStyle name="Porcentual 2" xfId="5" xr:uid="{00000000-0005-0000-0000-000006000000}"/>
  </cellStyles>
  <dxfs count="2">
    <dxf>
      <fill>
        <patternFill>
          <bgColor theme="2"/>
        </patternFill>
      </fill>
    </dxf>
    <dxf>
      <fill>
        <patternFill>
          <bgColor theme="0" tint="-4.9989318521683403E-2"/>
        </patternFill>
      </fill>
    </dxf>
  </dxfs>
  <tableStyles count="0" defaultTableStyle="TableStyleMedium2" defaultPivotStyle="PivotStyleLight16"/>
  <colors>
    <mruColors>
      <color rgb="FFEA2DEF"/>
      <color rgb="FFC70FCB"/>
      <color rgb="FF5F9ED7"/>
      <color rgb="FF66A2D8"/>
      <color rgb="FF00C459"/>
      <color rgb="FF4B91D1"/>
      <color rgb="FFB3F3EB"/>
      <color rgb="FF40E0CD"/>
      <color rgb="FFCDF7F2"/>
      <color rgb="FFEE50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'tab-graficos'!$D$25</c:f>
          <c:strCache>
            <c:ptCount val="1"/>
            <c:pt idx="0">
              <c:v>Mediana de disponibilidad en meses medicamentos ARV en Almacén Regional  Mar-2022 - jun-2023</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8.0497737852826212E-2"/>
          <c:y val="0.22147476277258488"/>
          <c:w val="0.88683511720419761"/>
          <c:h val="0.37352210306976108"/>
        </c:manualLayout>
      </c:layout>
      <c:lineChart>
        <c:grouping val="standard"/>
        <c:varyColors val="0"/>
        <c:ser>
          <c:idx val="0"/>
          <c:order val="0"/>
          <c:tx>
            <c:strRef>
              <c:f>'tab-graficos'!$C$27</c:f>
              <c:strCache>
                <c:ptCount val="1"/>
                <c:pt idx="0">
                  <c:v>Umbral Máximo SUGEMI (5 meses)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'tab-graficos'!$E$26:$J$26</c:f>
              <c:strCache>
                <c:ptCount val="6"/>
                <c:pt idx="0">
                  <c:v>Mar-2022</c:v>
                </c:pt>
                <c:pt idx="1">
                  <c:v>Jun-2022</c:v>
                </c:pt>
                <c:pt idx="2">
                  <c:v>Sep-2022</c:v>
                </c:pt>
                <c:pt idx="3">
                  <c:v>Dic-2022</c:v>
                </c:pt>
                <c:pt idx="4">
                  <c:v>mar-2023</c:v>
                </c:pt>
                <c:pt idx="5">
                  <c:v>jun-2023</c:v>
                </c:pt>
              </c:strCache>
            </c:strRef>
          </c:cat>
          <c:val>
            <c:numRef>
              <c:f>'tab-graficos'!$E$27:$J$27</c:f>
              <c:numCache>
                <c:formatCode>0.0</c:formatCode>
                <c:ptCount val="6"/>
                <c:pt idx="0">
                  <c:v>5</c:v>
                </c:pt>
                <c:pt idx="1">
                  <c:v>5</c:v>
                </c:pt>
                <c:pt idx="2">
                  <c:v>5</c:v>
                </c:pt>
                <c:pt idx="3">
                  <c:v>5</c:v>
                </c:pt>
                <c:pt idx="4">
                  <c:v>5</c:v>
                </c:pt>
                <c:pt idx="5">
                  <c:v>5</c:v>
                </c:pt>
              </c:numCache>
            </c:numRef>
          </c:val>
          <c:smooth val="0"/>
          <c:extLst>
            <c:ext xmlns:c16="http://schemas.microsoft.com/office/drawing/2014/chart" uri="{C3380CC4-5D6E-409C-BE32-E72D297353CC}">
              <c16:uniqueId val="{00000000-CEB6-40BA-927F-0A6148E04ED6}"/>
            </c:ext>
          </c:extLst>
        </c:ser>
        <c:ser>
          <c:idx val="1"/>
          <c:order val="1"/>
          <c:tx>
            <c:strRef>
              <c:f>'tab-graficos'!$C$28</c:f>
              <c:strCache>
                <c:ptCount val="1"/>
                <c:pt idx="0">
                  <c:v>Trazadores ARV Adultos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'tab-graficos'!$E$26:$J$26</c:f>
              <c:strCache>
                <c:ptCount val="6"/>
                <c:pt idx="0">
                  <c:v>Mar-2022</c:v>
                </c:pt>
                <c:pt idx="1">
                  <c:v>Jun-2022</c:v>
                </c:pt>
                <c:pt idx="2">
                  <c:v>Sep-2022</c:v>
                </c:pt>
                <c:pt idx="3">
                  <c:v>Dic-2022</c:v>
                </c:pt>
                <c:pt idx="4">
                  <c:v>mar-2023</c:v>
                </c:pt>
                <c:pt idx="5">
                  <c:v>jun-2023</c:v>
                </c:pt>
              </c:strCache>
            </c:strRef>
          </c:cat>
          <c:val>
            <c:numRef>
              <c:f>'tab-graficos'!$E$28:$J$28</c:f>
              <c:numCache>
                <c:formatCode>0.0</c:formatCode>
                <c:ptCount val="6"/>
                <c:pt idx="0">
                  <c:v>3.7473999999999998</c:v>
                </c:pt>
                <c:pt idx="1">
                  <c:v>2.55125</c:v>
                </c:pt>
                <c:pt idx="2">
                  <c:v>3.2642499999999997</c:v>
                </c:pt>
                <c:pt idx="3">
                  <c:v>3.915</c:v>
                </c:pt>
                <c:pt idx="4">
                  <c:v>13.678049999999999</c:v>
                </c:pt>
                <c:pt idx="5">
                  <c:v>11.235800000000001</c:v>
                </c:pt>
              </c:numCache>
            </c:numRef>
          </c:val>
          <c:smooth val="0"/>
          <c:extLst>
            <c:ext xmlns:c16="http://schemas.microsoft.com/office/drawing/2014/chart" uri="{C3380CC4-5D6E-409C-BE32-E72D297353CC}">
              <c16:uniqueId val="{00000001-CEB6-40BA-927F-0A6148E04ED6}"/>
            </c:ext>
          </c:extLst>
        </c:ser>
        <c:ser>
          <c:idx val="2"/>
          <c:order val="2"/>
          <c:tx>
            <c:strRef>
              <c:f>'tab-graficos'!$C$29</c:f>
              <c:strCache>
                <c:ptCount val="1"/>
                <c:pt idx="0">
                  <c:v>Trazadores ARV Pediátricos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'tab-graficos'!$E$26:$J$26</c:f>
              <c:strCache>
                <c:ptCount val="6"/>
                <c:pt idx="0">
                  <c:v>Mar-2022</c:v>
                </c:pt>
                <c:pt idx="1">
                  <c:v>Jun-2022</c:v>
                </c:pt>
                <c:pt idx="2">
                  <c:v>Sep-2022</c:v>
                </c:pt>
                <c:pt idx="3">
                  <c:v>Dic-2022</c:v>
                </c:pt>
                <c:pt idx="4">
                  <c:v>mar-2023</c:v>
                </c:pt>
                <c:pt idx="5">
                  <c:v>jun-2023</c:v>
                </c:pt>
              </c:strCache>
            </c:strRef>
          </c:cat>
          <c:val>
            <c:numRef>
              <c:f>'tab-graficos'!$E$29:$J$29</c:f>
              <c:numCache>
                <c:formatCode>0.0</c:formatCode>
                <c:ptCount val="6"/>
                <c:pt idx="0">
                  <c:v>4.7272999999999996</c:v>
                </c:pt>
                <c:pt idx="1">
                  <c:v>5.2850000000000001</c:v>
                </c:pt>
                <c:pt idx="2">
                  <c:v>6.2737999999999996</c:v>
                </c:pt>
                <c:pt idx="3">
                  <c:v>4.165</c:v>
                </c:pt>
                <c:pt idx="4">
                  <c:v>2.5682</c:v>
                </c:pt>
                <c:pt idx="5">
                  <c:v>6.56</c:v>
                </c:pt>
              </c:numCache>
            </c:numRef>
          </c:val>
          <c:smooth val="0"/>
          <c:extLst>
            <c:ext xmlns:c16="http://schemas.microsoft.com/office/drawing/2014/chart" uri="{C3380CC4-5D6E-409C-BE32-E72D297353CC}">
              <c16:uniqueId val="{00000002-CEB6-40BA-927F-0A6148E04ED6}"/>
            </c:ext>
          </c:extLst>
        </c:ser>
        <c:ser>
          <c:idx val="3"/>
          <c:order val="3"/>
          <c:tx>
            <c:strRef>
              <c:f>'tab-graficos'!$C$30</c:f>
              <c:strCache>
                <c:ptCount val="1"/>
                <c:pt idx="0">
                  <c:v>Umbral Mínimo SUGEMI (1 mes)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'tab-graficos'!$E$26:$J$26</c:f>
              <c:strCache>
                <c:ptCount val="6"/>
                <c:pt idx="0">
                  <c:v>Mar-2022</c:v>
                </c:pt>
                <c:pt idx="1">
                  <c:v>Jun-2022</c:v>
                </c:pt>
                <c:pt idx="2">
                  <c:v>Sep-2022</c:v>
                </c:pt>
                <c:pt idx="3">
                  <c:v>Dic-2022</c:v>
                </c:pt>
                <c:pt idx="4">
                  <c:v>mar-2023</c:v>
                </c:pt>
                <c:pt idx="5">
                  <c:v>jun-2023</c:v>
                </c:pt>
              </c:strCache>
            </c:strRef>
          </c:cat>
          <c:val>
            <c:numRef>
              <c:f>'tab-graficos'!$E$30:$J$30</c:f>
              <c:numCache>
                <c:formatCode>0.0</c:formatCode>
                <c:ptCount val="6"/>
                <c:pt idx="0">
                  <c:v>1</c:v>
                </c:pt>
                <c:pt idx="1">
                  <c:v>1</c:v>
                </c:pt>
                <c:pt idx="2">
                  <c:v>1</c:v>
                </c:pt>
                <c:pt idx="3">
                  <c:v>1</c:v>
                </c:pt>
                <c:pt idx="4">
                  <c:v>1</c:v>
                </c:pt>
                <c:pt idx="5">
                  <c:v>1</c:v>
                </c:pt>
              </c:numCache>
            </c:numRef>
          </c:val>
          <c:smooth val="0"/>
          <c:extLst>
            <c:ext xmlns:c16="http://schemas.microsoft.com/office/drawing/2014/chart" uri="{C3380CC4-5D6E-409C-BE32-E72D297353CC}">
              <c16:uniqueId val="{00000003-CEB6-40BA-927F-0A6148E04ED6}"/>
            </c:ext>
          </c:extLst>
        </c:ser>
        <c:dLbls>
          <c:showLegendKey val="0"/>
          <c:showVal val="0"/>
          <c:showCatName val="0"/>
          <c:showSerName val="0"/>
          <c:showPercent val="0"/>
          <c:showBubbleSize val="0"/>
        </c:dLbls>
        <c:marker val="1"/>
        <c:smooth val="0"/>
        <c:axId val="46652416"/>
        <c:axId val="47121536"/>
      </c:lineChart>
      <c:catAx>
        <c:axId val="466524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crossAx val="47121536"/>
        <c:crosses val="autoZero"/>
        <c:auto val="1"/>
        <c:lblAlgn val="ctr"/>
        <c:lblOffset val="100"/>
        <c:noMultiLvlLbl val="1"/>
      </c:catAx>
      <c:valAx>
        <c:axId val="471215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DO"/>
          </a:p>
        </c:txPr>
        <c:crossAx val="46652416"/>
        <c:crosses val="autoZero"/>
        <c:crossBetween val="between"/>
      </c:valAx>
      <c:spPr>
        <a:noFill/>
        <a:ln>
          <a:noFill/>
        </a:ln>
        <a:effectLst/>
      </c:spPr>
    </c:plotArea>
    <c:legend>
      <c:legendPos val="b"/>
      <c:layout>
        <c:manualLayout>
          <c:xMode val="edge"/>
          <c:yMode val="edge"/>
          <c:x val="6.625350639827074E-2"/>
          <c:y val="0.82157983118880362"/>
          <c:w val="0.88004914335849116"/>
          <c:h val="0.1635328119444416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50000"/>
          <a:lumOff val="50000"/>
        </a:schemeClr>
      </a:solidFill>
      <a:round/>
    </a:ln>
    <a:effectLst/>
  </c:spPr>
  <c:txPr>
    <a:bodyPr/>
    <a:lstStyle/>
    <a:p>
      <a:pPr>
        <a:defRPr/>
      </a:pPr>
      <a:endParaRPr lang="es-D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13669072824629E-2"/>
          <c:y val="0.11790651609471453"/>
          <c:w val="0.90638195846611036"/>
          <c:h val="0.52110516572893073"/>
        </c:manualLayout>
      </c:layout>
      <c:barChart>
        <c:barDir val="col"/>
        <c:grouping val="clustered"/>
        <c:varyColors val="0"/>
        <c:ser>
          <c:idx val="0"/>
          <c:order val="0"/>
          <c:tx>
            <c:strRef>
              <c:f>'reg-datos'!$V$8</c:f>
              <c:strCache>
                <c:ptCount val="1"/>
                <c:pt idx="0">
                  <c:v>Disponibilidad en Almacén Regional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D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'reg-datos'!$U$9:$U$13</c:f>
              <c:strCache>
                <c:ptCount val="5"/>
                <c:pt idx="0">
                  <c:v>Trazadores uso en PN 
(EE.SS n=52)</c:v>
                </c:pt>
                <c:pt idx="1">
                  <c:v>ARV Adultos 
(EE.SS n=7)</c:v>
                </c:pt>
                <c:pt idx="2">
                  <c:v>ARV Pediátricos 
(EE.SS n=1)</c:v>
                </c:pt>
                <c:pt idx="3">
                  <c:v>Tuberculosis 1ra. Línea 
(EE.SS n=36)</c:v>
                </c:pt>
                <c:pt idx="4">
                  <c:v>Planificación Familiar
 (EE.SS n=38)</c:v>
                </c:pt>
              </c:strCache>
            </c:strRef>
          </c:cat>
          <c:val>
            <c:numRef>
              <c:f>'reg-datos'!$V$9:$V$13</c:f>
              <c:numCache>
                <c:formatCode>0%</c:formatCode>
                <c:ptCount val="5"/>
                <c:pt idx="0">
                  <c:v>0.82</c:v>
                </c:pt>
                <c:pt idx="1">
                  <c:v>1</c:v>
                </c:pt>
                <c:pt idx="2">
                  <c:v>1</c:v>
                </c:pt>
                <c:pt idx="3">
                  <c:v>1</c:v>
                </c:pt>
                <c:pt idx="4">
                  <c:v>1</c:v>
                </c:pt>
              </c:numCache>
            </c:numRef>
          </c:val>
          <c:extLst>
            <c:ext xmlns:c16="http://schemas.microsoft.com/office/drawing/2014/chart" uri="{C3380CC4-5D6E-409C-BE32-E72D297353CC}">
              <c16:uniqueId val="{00000000-FE07-41C0-ABA8-5F6609F6FE2B}"/>
            </c:ext>
          </c:extLst>
        </c:ser>
        <c:ser>
          <c:idx val="1"/>
          <c:order val="1"/>
          <c:tx>
            <c:strRef>
              <c:f>'reg-datos'!$W$8</c:f>
              <c:strCache>
                <c:ptCount val="1"/>
                <c:pt idx="0">
                  <c:v>Mediana de disponibilidad en Establecimientos de salud</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D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'reg-datos'!$U$9:$U$13</c:f>
              <c:strCache>
                <c:ptCount val="5"/>
                <c:pt idx="0">
                  <c:v>Trazadores uso en PN 
(EE.SS n=52)</c:v>
                </c:pt>
                <c:pt idx="1">
                  <c:v>ARV Adultos 
(EE.SS n=7)</c:v>
                </c:pt>
                <c:pt idx="2">
                  <c:v>ARV Pediátricos 
(EE.SS n=1)</c:v>
                </c:pt>
                <c:pt idx="3">
                  <c:v>Tuberculosis 1ra. Línea 
(EE.SS n=36)</c:v>
                </c:pt>
                <c:pt idx="4">
                  <c:v>Planificación Familiar
 (EE.SS n=38)</c:v>
                </c:pt>
              </c:strCache>
            </c:strRef>
          </c:cat>
          <c:val>
            <c:numRef>
              <c:f>'reg-datos'!$W$9:$W$13</c:f>
              <c:numCache>
                <c:formatCode>0%</c:formatCode>
                <c:ptCount val="5"/>
                <c:pt idx="0">
                  <c:v>0.93</c:v>
                </c:pt>
                <c:pt idx="1">
                  <c:v>1</c:v>
                </c:pt>
                <c:pt idx="2">
                  <c:v>1</c:v>
                </c:pt>
                <c:pt idx="3">
                  <c:v>1</c:v>
                </c:pt>
                <c:pt idx="4">
                  <c:v>1</c:v>
                </c:pt>
              </c:numCache>
            </c:numRef>
          </c:val>
          <c:extLst>
            <c:ext xmlns:c16="http://schemas.microsoft.com/office/drawing/2014/chart" uri="{C3380CC4-5D6E-409C-BE32-E72D297353CC}">
              <c16:uniqueId val="{00000001-FE07-41C0-ABA8-5F6609F6FE2B}"/>
            </c:ext>
          </c:extLst>
        </c:ser>
        <c:dLbls>
          <c:showLegendKey val="0"/>
          <c:showVal val="0"/>
          <c:showCatName val="0"/>
          <c:showSerName val="0"/>
          <c:showPercent val="0"/>
          <c:showBubbleSize val="0"/>
        </c:dLbls>
        <c:gapWidth val="100"/>
        <c:overlap val="-24"/>
        <c:axId val="46480768"/>
        <c:axId val="46486656"/>
      </c:barChart>
      <c:catAx>
        <c:axId val="4648076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2"/>
                </a:solidFill>
                <a:latin typeface="+mn-lt"/>
                <a:ea typeface="+mn-ea"/>
                <a:cs typeface="+mn-cs"/>
              </a:defRPr>
            </a:pPr>
            <a:endParaRPr lang="es-DO"/>
          </a:p>
        </c:txPr>
        <c:crossAx val="46486656"/>
        <c:crosses val="autoZero"/>
        <c:auto val="1"/>
        <c:lblAlgn val="ctr"/>
        <c:lblOffset val="100"/>
        <c:noMultiLvlLbl val="0"/>
      </c:catAx>
      <c:valAx>
        <c:axId val="46486656"/>
        <c:scaling>
          <c:orientation val="minMax"/>
        </c:scaling>
        <c:delete val="1"/>
        <c:axPos val="l"/>
        <c:numFmt formatCode="0%" sourceLinked="1"/>
        <c:majorTickMark val="none"/>
        <c:minorTickMark val="none"/>
        <c:tickLblPos val="nextTo"/>
        <c:crossAx val="46480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2"/>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s-D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'tab-graficos'!$D$35</c:f>
          <c:strCache>
            <c:ptCount val="1"/>
            <c:pt idx="0">
              <c:v>Mediana de disponibilidad en meses medicamentos TB en Almacén Regional  Mar-2022 - jun-2023</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7.3036583973472041E-2"/>
          <c:y val="0.24936836283794334"/>
          <c:w val="0.89837866992741477"/>
          <c:h val="0.27401818556486407"/>
        </c:manualLayout>
      </c:layout>
      <c:lineChart>
        <c:grouping val="standard"/>
        <c:varyColors val="0"/>
        <c:ser>
          <c:idx val="0"/>
          <c:order val="0"/>
          <c:tx>
            <c:strRef>
              <c:f>'tab-graficos'!$C$37</c:f>
              <c:strCache>
                <c:ptCount val="1"/>
                <c:pt idx="0">
                  <c:v>Umbral Máximo SUGEMI (5 meses)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'tab-graficos'!$E$36:$J$36</c:f>
              <c:strCache>
                <c:ptCount val="6"/>
                <c:pt idx="0">
                  <c:v>Mar-2022</c:v>
                </c:pt>
                <c:pt idx="1">
                  <c:v>Jun-2022</c:v>
                </c:pt>
                <c:pt idx="2">
                  <c:v>Sep-2022</c:v>
                </c:pt>
                <c:pt idx="3">
                  <c:v>Dic-2022</c:v>
                </c:pt>
                <c:pt idx="4">
                  <c:v>mar-2023</c:v>
                </c:pt>
                <c:pt idx="5">
                  <c:v>jun-2023</c:v>
                </c:pt>
              </c:strCache>
            </c:strRef>
          </c:cat>
          <c:val>
            <c:numRef>
              <c:f>'tab-graficos'!$E$37:$J$37</c:f>
              <c:numCache>
                <c:formatCode>0.0</c:formatCode>
                <c:ptCount val="6"/>
                <c:pt idx="0">
                  <c:v>5</c:v>
                </c:pt>
                <c:pt idx="1">
                  <c:v>5</c:v>
                </c:pt>
                <c:pt idx="2">
                  <c:v>5</c:v>
                </c:pt>
                <c:pt idx="3">
                  <c:v>5</c:v>
                </c:pt>
                <c:pt idx="4">
                  <c:v>5</c:v>
                </c:pt>
                <c:pt idx="5">
                  <c:v>5</c:v>
                </c:pt>
              </c:numCache>
            </c:numRef>
          </c:val>
          <c:smooth val="0"/>
          <c:extLst>
            <c:ext xmlns:c16="http://schemas.microsoft.com/office/drawing/2014/chart" uri="{C3380CC4-5D6E-409C-BE32-E72D297353CC}">
              <c16:uniqueId val="{00000000-1AA5-4301-88B3-D0CFBBB93BB0}"/>
            </c:ext>
          </c:extLst>
        </c:ser>
        <c:ser>
          <c:idx val="1"/>
          <c:order val="1"/>
          <c:tx>
            <c:strRef>
              <c:f>'tab-graficos'!$C$38</c:f>
              <c:strCache>
                <c:ptCount val="1"/>
                <c:pt idx="0">
                  <c:v>Trazadores TB</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'tab-graficos'!$E$36:$J$36</c:f>
              <c:strCache>
                <c:ptCount val="6"/>
                <c:pt idx="0">
                  <c:v>Mar-2022</c:v>
                </c:pt>
                <c:pt idx="1">
                  <c:v>Jun-2022</c:v>
                </c:pt>
                <c:pt idx="2">
                  <c:v>Sep-2022</c:v>
                </c:pt>
                <c:pt idx="3">
                  <c:v>Dic-2022</c:v>
                </c:pt>
                <c:pt idx="4">
                  <c:v>mar-2023</c:v>
                </c:pt>
                <c:pt idx="5">
                  <c:v>jun-2023</c:v>
                </c:pt>
              </c:strCache>
            </c:strRef>
          </c:cat>
          <c:val>
            <c:numRef>
              <c:f>'tab-graficos'!$E$38:$J$38</c:f>
              <c:numCache>
                <c:formatCode>0.0</c:formatCode>
                <c:ptCount val="6"/>
                <c:pt idx="0">
                  <c:v>1.64625</c:v>
                </c:pt>
                <c:pt idx="1">
                  <c:v>0.26</c:v>
                </c:pt>
                <c:pt idx="2">
                  <c:v>6.9239999999999995</c:v>
                </c:pt>
                <c:pt idx="3">
                  <c:v>2</c:v>
                </c:pt>
                <c:pt idx="4">
                  <c:v>12.345499999999999</c:v>
                </c:pt>
                <c:pt idx="5">
                  <c:v>8.0975000000000001</c:v>
                </c:pt>
              </c:numCache>
            </c:numRef>
          </c:val>
          <c:smooth val="0"/>
          <c:extLst>
            <c:ext xmlns:c16="http://schemas.microsoft.com/office/drawing/2014/chart" uri="{C3380CC4-5D6E-409C-BE32-E72D297353CC}">
              <c16:uniqueId val="{00000001-1AA5-4301-88B3-D0CFBBB93BB0}"/>
            </c:ext>
          </c:extLst>
        </c:ser>
        <c:ser>
          <c:idx val="2"/>
          <c:order val="2"/>
          <c:tx>
            <c:strRef>
              <c:f>'tab-graficos'!$C$39</c:f>
              <c:strCache>
                <c:ptCount val="1"/>
                <c:pt idx="0">
                  <c:v>Umbral Mínimo SUGEMI (1 meses)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'tab-graficos'!$E$36:$J$36</c:f>
              <c:strCache>
                <c:ptCount val="6"/>
                <c:pt idx="0">
                  <c:v>Mar-2022</c:v>
                </c:pt>
                <c:pt idx="1">
                  <c:v>Jun-2022</c:v>
                </c:pt>
                <c:pt idx="2">
                  <c:v>Sep-2022</c:v>
                </c:pt>
                <c:pt idx="3">
                  <c:v>Dic-2022</c:v>
                </c:pt>
                <c:pt idx="4">
                  <c:v>mar-2023</c:v>
                </c:pt>
                <c:pt idx="5">
                  <c:v>jun-2023</c:v>
                </c:pt>
              </c:strCache>
            </c:strRef>
          </c:cat>
          <c:val>
            <c:numRef>
              <c:f>'tab-graficos'!$E$39:$J$39</c:f>
              <c:numCache>
                <c:formatCode>0.0</c:formatCode>
                <c:ptCount val="6"/>
                <c:pt idx="0">
                  <c:v>1</c:v>
                </c:pt>
                <c:pt idx="1">
                  <c:v>1</c:v>
                </c:pt>
                <c:pt idx="2">
                  <c:v>1</c:v>
                </c:pt>
                <c:pt idx="3">
                  <c:v>1</c:v>
                </c:pt>
                <c:pt idx="4">
                  <c:v>1</c:v>
                </c:pt>
                <c:pt idx="5">
                  <c:v>1</c:v>
                </c:pt>
              </c:numCache>
            </c:numRef>
          </c:val>
          <c:smooth val="0"/>
          <c:extLst>
            <c:ext xmlns:c16="http://schemas.microsoft.com/office/drawing/2014/chart" uri="{C3380CC4-5D6E-409C-BE32-E72D297353CC}">
              <c16:uniqueId val="{00000002-1AA5-4301-88B3-D0CFBBB93BB0}"/>
            </c:ext>
          </c:extLst>
        </c:ser>
        <c:dLbls>
          <c:showLegendKey val="0"/>
          <c:showVal val="0"/>
          <c:showCatName val="0"/>
          <c:showSerName val="0"/>
          <c:showPercent val="0"/>
          <c:showBubbleSize val="0"/>
        </c:dLbls>
        <c:marker val="1"/>
        <c:smooth val="0"/>
        <c:axId val="46513152"/>
        <c:axId val="46519424"/>
      </c:lineChart>
      <c:catAx>
        <c:axId val="465131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crossAx val="46519424"/>
        <c:crosses val="autoZero"/>
        <c:auto val="1"/>
        <c:lblAlgn val="ctr"/>
        <c:lblOffset val="100"/>
        <c:noMultiLvlLbl val="1"/>
      </c:catAx>
      <c:valAx>
        <c:axId val="465194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DO"/>
          </a:p>
        </c:txPr>
        <c:crossAx val="46513152"/>
        <c:crosses val="autoZero"/>
        <c:crossBetween val="between"/>
      </c:valAx>
      <c:spPr>
        <a:noFill/>
        <a:ln>
          <a:noFill/>
        </a:ln>
        <a:effectLst/>
      </c:spPr>
    </c:plotArea>
    <c:legend>
      <c:legendPos val="b"/>
      <c:layout>
        <c:manualLayout>
          <c:xMode val="edge"/>
          <c:yMode val="edge"/>
          <c:x val="0.19962855025840887"/>
          <c:y val="0.76287763354931637"/>
          <c:w val="0.66245812165650109"/>
          <c:h val="0.2048793574078313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s-D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190730900691584E-2"/>
          <c:y val="0.13631164723385736"/>
          <c:w val="0.81549495103328773"/>
          <c:h val="0.48689873929569494"/>
        </c:manualLayout>
      </c:layout>
      <c:barChart>
        <c:barDir val="col"/>
        <c:grouping val="clustered"/>
        <c:varyColors val="0"/>
        <c:ser>
          <c:idx val="0"/>
          <c:order val="0"/>
          <c:tx>
            <c:strRef>
              <c:f>'tab-graficos'!$D$82</c:f>
              <c:strCache>
                <c:ptCount val="1"/>
                <c:pt idx="0">
                  <c:v>CONSUMO PROMEDIO</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'tab-graficos'!$C$83:$C$87</c:f>
              <c:strCache>
                <c:ptCount val="5"/>
                <c:pt idx="0">
                  <c:v>VITAMINAS Y MINERALES    TABLETA  BLISTER</c:v>
                </c:pt>
                <c:pt idx="1">
                  <c:v>OMEPRAZOL  20 mg  CAPSULA  BLISTER</c:v>
                </c:pt>
                <c:pt idx="2">
                  <c:v>ACETAMINOFEN (PARACETAMOL)  500 mg  TABLETA  BLISTER</c:v>
                </c:pt>
                <c:pt idx="3">
                  <c:v>ACIDO ACETILSALICILICO  81 mg  TABLETA  BLISTER</c:v>
                </c:pt>
                <c:pt idx="4">
                  <c:v>METFORMINA  850 mg  TABLETA  BLISTER</c:v>
                </c:pt>
              </c:strCache>
            </c:strRef>
          </c:cat>
          <c:val>
            <c:numRef>
              <c:f>'tab-graficos'!$D$83:$D$87</c:f>
              <c:numCache>
                <c:formatCode>#,##0</c:formatCode>
                <c:ptCount val="5"/>
                <c:pt idx="0">
                  <c:v>92595</c:v>
                </c:pt>
                <c:pt idx="1">
                  <c:v>80299</c:v>
                </c:pt>
                <c:pt idx="2">
                  <c:v>68055</c:v>
                </c:pt>
                <c:pt idx="3">
                  <c:v>52100</c:v>
                </c:pt>
                <c:pt idx="4">
                  <c:v>39699</c:v>
                </c:pt>
              </c:numCache>
            </c:numRef>
          </c:val>
          <c:extLst>
            <c:ext xmlns:c16="http://schemas.microsoft.com/office/drawing/2014/chart" uri="{C3380CC4-5D6E-409C-BE32-E72D297353CC}">
              <c16:uniqueId val="{00000000-1D4D-4812-ACCA-4A096EF3B313}"/>
            </c:ext>
          </c:extLst>
        </c:ser>
        <c:dLbls>
          <c:showLegendKey val="0"/>
          <c:showVal val="0"/>
          <c:showCatName val="0"/>
          <c:showSerName val="0"/>
          <c:showPercent val="0"/>
          <c:showBubbleSize val="0"/>
        </c:dLbls>
        <c:gapWidth val="150"/>
        <c:axId val="89981312"/>
        <c:axId val="89982848"/>
      </c:barChart>
      <c:lineChart>
        <c:grouping val="standard"/>
        <c:varyColors val="0"/>
        <c:ser>
          <c:idx val="1"/>
          <c:order val="1"/>
          <c:tx>
            <c:strRef>
              <c:f>'tab-graficos'!$F$82</c:f>
              <c:strCache>
                <c:ptCount val="1"/>
                <c:pt idx="0">
                  <c:v>Disp. en el almacén Regional medida en meses </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'tab-graficos'!$C$83:$C$87</c:f>
              <c:strCache>
                <c:ptCount val="5"/>
                <c:pt idx="0">
                  <c:v>VITAMINAS Y MINERALES    TABLETA  BLISTER</c:v>
                </c:pt>
                <c:pt idx="1">
                  <c:v>OMEPRAZOL  20 mg  CAPSULA  BLISTER</c:v>
                </c:pt>
                <c:pt idx="2">
                  <c:v>ACETAMINOFEN (PARACETAMOL)  500 mg  TABLETA  BLISTER</c:v>
                </c:pt>
                <c:pt idx="3">
                  <c:v>ACIDO ACETILSALICILICO  81 mg  TABLETA  BLISTER</c:v>
                </c:pt>
                <c:pt idx="4">
                  <c:v>METFORMINA  850 mg  TABLETA  BLISTER</c:v>
                </c:pt>
              </c:strCache>
            </c:strRef>
          </c:cat>
          <c:val>
            <c:numRef>
              <c:f>'tab-graficos'!$F$83:$F$87</c:f>
              <c:numCache>
                <c:formatCode>#,##0.0</c:formatCode>
                <c:ptCount val="5"/>
                <c:pt idx="0">
                  <c:v>0.30550245693611966</c:v>
                </c:pt>
                <c:pt idx="1">
                  <c:v>1.551501264025704</c:v>
                </c:pt>
                <c:pt idx="2">
                  <c:v>1.4616854015134817</c:v>
                </c:pt>
                <c:pt idx="3">
                  <c:v>1.7361036468330133</c:v>
                </c:pt>
                <c:pt idx="4">
                  <c:v>0.9200735534900123</c:v>
                </c:pt>
              </c:numCache>
            </c:numRef>
          </c:val>
          <c:smooth val="0"/>
          <c:extLst>
            <c:ext xmlns:c16="http://schemas.microsoft.com/office/drawing/2014/chart" uri="{C3380CC4-5D6E-409C-BE32-E72D297353CC}">
              <c16:uniqueId val="{00000001-1D4D-4812-ACCA-4A096EF3B313}"/>
            </c:ext>
          </c:extLst>
        </c:ser>
        <c:dLbls>
          <c:showLegendKey val="0"/>
          <c:showVal val="0"/>
          <c:showCatName val="0"/>
          <c:showSerName val="0"/>
          <c:showPercent val="0"/>
          <c:showBubbleSize val="0"/>
        </c:dLbls>
        <c:marker val="1"/>
        <c:smooth val="0"/>
        <c:axId val="89994368"/>
        <c:axId val="89984384"/>
      </c:lineChart>
      <c:catAx>
        <c:axId val="89981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89982848"/>
        <c:crosses val="autoZero"/>
        <c:auto val="1"/>
        <c:lblAlgn val="ctr"/>
        <c:lblOffset val="100"/>
        <c:noMultiLvlLbl val="0"/>
      </c:catAx>
      <c:valAx>
        <c:axId val="89982848"/>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89981312"/>
        <c:crosses val="autoZero"/>
        <c:crossBetween val="between"/>
      </c:valAx>
      <c:valAx>
        <c:axId val="89984384"/>
        <c:scaling>
          <c:logBase val="10"/>
          <c:orientation val="minMax"/>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89994368"/>
        <c:crosses val="max"/>
        <c:crossBetween val="between"/>
      </c:valAx>
      <c:catAx>
        <c:axId val="89994368"/>
        <c:scaling>
          <c:orientation val="minMax"/>
        </c:scaling>
        <c:delete val="1"/>
        <c:axPos val="b"/>
        <c:numFmt formatCode="General" sourceLinked="1"/>
        <c:majorTickMark val="none"/>
        <c:minorTickMark val="none"/>
        <c:tickLblPos val="nextTo"/>
        <c:crossAx val="899843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'tab-graficos'!$D$7</c:f>
          <c:strCache>
            <c:ptCount val="1"/>
            <c:pt idx="0">
              <c:v>Mediana de disponibilidad en meses medicamentos de uso general en PN en Almacén Regional  Mar-2022 - jun-2023</c:v>
            </c:pt>
          </c:strCache>
        </c:strRef>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DO"/>
        </a:p>
      </c:txPr>
    </c:title>
    <c:autoTitleDeleted val="0"/>
    <c:plotArea>
      <c:layout/>
      <c:lineChart>
        <c:grouping val="standard"/>
        <c:varyColors val="0"/>
        <c:ser>
          <c:idx val="0"/>
          <c:order val="0"/>
          <c:tx>
            <c:strRef>
              <c:f>'tab-graficos'!$C$9</c:f>
              <c:strCache>
                <c:ptCount val="1"/>
                <c:pt idx="0">
                  <c:v>Umbral Máximo SUGEMI (5 meses)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'tab-graficos'!$E$8:$J$8</c:f>
              <c:strCache>
                <c:ptCount val="6"/>
                <c:pt idx="0">
                  <c:v>Mar-2022</c:v>
                </c:pt>
                <c:pt idx="1">
                  <c:v>Jun-2022</c:v>
                </c:pt>
                <c:pt idx="2">
                  <c:v>Sep-2022</c:v>
                </c:pt>
                <c:pt idx="3">
                  <c:v>Dic-2022</c:v>
                </c:pt>
                <c:pt idx="4">
                  <c:v>mar-2023</c:v>
                </c:pt>
                <c:pt idx="5">
                  <c:v>jun-2023</c:v>
                </c:pt>
              </c:strCache>
            </c:strRef>
          </c:cat>
          <c:val>
            <c:numRef>
              <c:f>'tab-graficos'!$E$9:$J$9</c:f>
              <c:numCache>
                <c:formatCode>0.0</c:formatCode>
                <c:ptCount val="6"/>
                <c:pt idx="0">
                  <c:v>5</c:v>
                </c:pt>
                <c:pt idx="1">
                  <c:v>5</c:v>
                </c:pt>
                <c:pt idx="2">
                  <c:v>5</c:v>
                </c:pt>
                <c:pt idx="3">
                  <c:v>5</c:v>
                </c:pt>
                <c:pt idx="4">
                  <c:v>5</c:v>
                </c:pt>
                <c:pt idx="5">
                  <c:v>5</c:v>
                </c:pt>
              </c:numCache>
            </c:numRef>
          </c:val>
          <c:smooth val="0"/>
          <c:extLst>
            <c:ext xmlns:c16="http://schemas.microsoft.com/office/drawing/2014/chart" uri="{C3380CC4-5D6E-409C-BE32-E72D297353CC}">
              <c16:uniqueId val="{00000000-4A16-4D44-A59F-F6A8125DD020}"/>
            </c:ext>
          </c:extLst>
        </c:ser>
        <c:ser>
          <c:idx val="1"/>
          <c:order val="1"/>
          <c:tx>
            <c:strRef>
              <c:f>'tab-graficos'!$C$10</c:f>
              <c:strCache>
                <c:ptCount val="1"/>
                <c:pt idx="0">
                  <c:v>Trazadores de uso en Primer Nivel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'tab-graficos'!$E$8:$J$8</c:f>
              <c:strCache>
                <c:ptCount val="6"/>
                <c:pt idx="0">
                  <c:v>Mar-2022</c:v>
                </c:pt>
                <c:pt idx="1">
                  <c:v>Jun-2022</c:v>
                </c:pt>
                <c:pt idx="2">
                  <c:v>Sep-2022</c:v>
                </c:pt>
                <c:pt idx="3">
                  <c:v>Dic-2022</c:v>
                </c:pt>
                <c:pt idx="4">
                  <c:v>mar-2023</c:v>
                </c:pt>
                <c:pt idx="5">
                  <c:v>jun-2023</c:v>
                </c:pt>
              </c:strCache>
            </c:strRef>
          </c:cat>
          <c:val>
            <c:numRef>
              <c:f>'tab-graficos'!$E$10:$J$10</c:f>
              <c:numCache>
                <c:formatCode>0.0</c:formatCode>
                <c:ptCount val="6"/>
                <c:pt idx="0">
                  <c:v>1.3525</c:v>
                </c:pt>
                <c:pt idx="1">
                  <c:v>1.5</c:v>
                </c:pt>
                <c:pt idx="2">
                  <c:v>1.33</c:v>
                </c:pt>
                <c:pt idx="3">
                  <c:v>1.4925000000000002</c:v>
                </c:pt>
                <c:pt idx="4">
                  <c:v>1.1000000000000001</c:v>
                </c:pt>
                <c:pt idx="5">
                  <c:v>1.415</c:v>
                </c:pt>
              </c:numCache>
            </c:numRef>
          </c:val>
          <c:smooth val="0"/>
          <c:extLst>
            <c:ext xmlns:c16="http://schemas.microsoft.com/office/drawing/2014/chart" uri="{C3380CC4-5D6E-409C-BE32-E72D297353CC}">
              <c16:uniqueId val="{00000001-4A16-4D44-A59F-F6A8125DD020}"/>
            </c:ext>
          </c:extLst>
        </c:ser>
        <c:ser>
          <c:idx val="2"/>
          <c:order val="2"/>
          <c:tx>
            <c:strRef>
              <c:f>'tab-graficos'!$C$11</c:f>
              <c:strCache>
                <c:ptCount val="1"/>
                <c:pt idx="0">
                  <c:v>Umbral Mínimo SUGEMI (1 meses)</c:v>
                </c:pt>
              </c:strCache>
            </c:strRef>
          </c:tx>
          <c:spPr>
            <a:ln w="28575" cap="rnd">
              <a:solidFill>
                <a:srgbClr val="66A2D8"/>
              </a:solidFill>
              <a:round/>
            </a:ln>
            <a:effectLst/>
          </c:spPr>
          <c:marker>
            <c:symbol val="circle"/>
            <c:size val="5"/>
            <c:spPr>
              <a:solidFill>
                <a:schemeClr val="accent3"/>
              </a:solidFill>
              <a:ln w="9525">
                <a:solidFill>
                  <a:srgbClr val="5F9ED7"/>
                </a:solidFill>
              </a:ln>
              <a:effectLst/>
            </c:spPr>
          </c:marker>
          <c:cat>
            <c:strRef>
              <c:f>'tab-graficos'!$E$8:$J$8</c:f>
              <c:strCache>
                <c:ptCount val="6"/>
                <c:pt idx="0">
                  <c:v>Mar-2022</c:v>
                </c:pt>
                <c:pt idx="1">
                  <c:v>Jun-2022</c:v>
                </c:pt>
                <c:pt idx="2">
                  <c:v>Sep-2022</c:v>
                </c:pt>
                <c:pt idx="3">
                  <c:v>Dic-2022</c:v>
                </c:pt>
                <c:pt idx="4">
                  <c:v>mar-2023</c:v>
                </c:pt>
                <c:pt idx="5">
                  <c:v>jun-2023</c:v>
                </c:pt>
              </c:strCache>
            </c:strRef>
          </c:cat>
          <c:val>
            <c:numRef>
              <c:f>'tab-graficos'!$E$11:$J$11</c:f>
              <c:numCache>
                <c:formatCode>0.0</c:formatCode>
                <c:ptCount val="6"/>
                <c:pt idx="0">
                  <c:v>1</c:v>
                </c:pt>
                <c:pt idx="1">
                  <c:v>1</c:v>
                </c:pt>
                <c:pt idx="2">
                  <c:v>1</c:v>
                </c:pt>
                <c:pt idx="3">
                  <c:v>1</c:v>
                </c:pt>
                <c:pt idx="4">
                  <c:v>1</c:v>
                </c:pt>
                <c:pt idx="5">
                  <c:v>1</c:v>
                </c:pt>
              </c:numCache>
            </c:numRef>
          </c:val>
          <c:smooth val="0"/>
          <c:extLst>
            <c:ext xmlns:c16="http://schemas.microsoft.com/office/drawing/2014/chart" uri="{C3380CC4-5D6E-409C-BE32-E72D297353CC}">
              <c16:uniqueId val="{00000002-4A16-4D44-A59F-F6A8125DD020}"/>
            </c:ext>
          </c:extLst>
        </c:ser>
        <c:dLbls>
          <c:showLegendKey val="0"/>
          <c:showVal val="0"/>
          <c:showCatName val="0"/>
          <c:showSerName val="0"/>
          <c:showPercent val="0"/>
          <c:showBubbleSize val="0"/>
        </c:dLbls>
        <c:marker val="1"/>
        <c:smooth val="0"/>
        <c:axId val="90013056"/>
        <c:axId val="90019328"/>
      </c:lineChart>
      <c:catAx>
        <c:axId val="9001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crossAx val="90019328"/>
        <c:crosses val="autoZero"/>
        <c:auto val="1"/>
        <c:lblAlgn val="ctr"/>
        <c:lblOffset val="100"/>
        <c:noMultiLvlLbl val="0"/>
      </c:catAx>
      <c:valAx>
        <c:axId val="900193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90013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'tab-graficos'!$D$45</c:f>
          <c:strCache>
            <c:ptCount val="1"/>
            <c:pt idx="0">
              <c:v>Mediana de disponibilidad en meses de métodos de Planificación Familiar en Almacén Regional  Dic-2022 - jun-2023</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lineChart>
        <c:grouping val="standard"/>
        <c:varyColors val="0"/>
        <c:ser>
          <c:idx val="0"/>
          <c:order val="0"/>
          <c:tx>
            <c:strRef>
              <c:f>'tab-graficos'!$C$47</c:f>
              <c:strCache>
                <c:ptCount val="1"/>
                <c:pt idx="0">
                  <c:v>Umbral Máximo SUGEMI (5 meses)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'tab-graficos'!$H$46:$J$46</c:f>
              <c:strCache>
                <c:ptCount val="3"/>
                <c:pt idx="0">
                  <c:v>Dic-2022</c:v>
                </c:pt>
                <c:pt idx="1">
                  <c:v>mar-2023</c:v>
                </c:pt>
                <c:pt idx="2">
                  <c:v>jun-2023</c:v>
                </c:pt>
              </c:strCache>
            </c:strRef>
          </c:cat>
          <c:val>
            <c:numRef>
              <c:f>'tab-graficos'!$H$47:$J$47</c:f>
              <c:numCache>
                <c:formatCode>0.0</c:formatCode>
                <c:ptCount val="3"/>
                <c:pt idx="0">
                  <c:v>5</c:v>
                </c:pt>
                <c:pt idx="1">
                  <c:v>5</c:v>
                </c:pt>
                <c:pt idx="2">
                  <c:v>5</c:v>
                </c:pt>
              </c:numCache>
            </c:numRef>
          </c:val>
          <c:smooth val="0"/>
          <c:extLst>
            <c:ext xmlns:c16="http://schemas.microsoft.com/office/drawing/2014/chart" uri="{C3380CC4-5D6E-409C-BE32-E72D297353CC}">
              <c16:uniqueId val="{00000000-5262-4331-971F-DC92C190F9A2}"/>
            </c:ext>
          </c:extLst>
        </c:ser>
        <c:ser>
          <c:idx val="1"/>
          <c:order val="1"/>
          <c:tx>
            <c:strRef>
              <c:f>'tab-graficos'!$C$48</c:f>
              <c:strCache>
                <c:ptCount val="1"/>
                <c:pt idx="0">
                  <c:v>Trazadores de uso en Primer Nivel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'tab-graficos'!$H$46:$J$46</c:f>
              <c:strCache>
                <c:ptCount val="3"/>
                <c:pt idx="0">
                  <c:v>Dic-2022</c:v>
                </c:pt>
                <c:pt idx="1">
                  <c:v>mar-2023</c:v>
                </c:pt>
                <c:pt idx="2">
                  <c:v>jun-2023</c:v>
                </c:pt>
              </c:strCache>
            </c:strRef>
          </c:cat>
          <c:val>
            <c:numRef>
              <c:f>'tab-graficos'!$H$48:$J$48</c:f>
              <c:numCache>
                <c:formatCode>0.0</c:formatCode>
                <c:ptCount val="3"/>
                <c:pt idx="0">
                  <c:v>3.0739000000000001</c:v>
                </c:pt>
                <c:pt idx="1">
                  <c:v>24.3262</c:v>
                </c:pt>
                <c:pt idx="2">
                  <c:v>24.319299999999998</c:v>
                </c:pt>
              </c:numCache>
            </c:numRef>
          </c:val>
          <c:smooth val="0"/>
          <c:extLst>
            <c:ext xmlns:c16="http://schemas.microsoft.com/office/drawing/2014/chart" uri="{C3380CC4-5D6E-409C-BE32-E72D297353CC}">
              <c16:uniqueId val="{00000001-5262-4331-971F-DC92C190F9A2}"/>
            </c:ext>
          </c:extLst>
        </c:ser>
        <c:ser>
          <c:idx val="2"/>
          <c:order val="2"/>
          <c:tx>
            <c:strRef>
              <c:f>'tab-graficos'!$C$49</c:f>
              <c:strCache>
                <c:ptCount val="1"/>
                <c:pt idx="0">
                  <c:v>Umbral Mínimo SUGEMI (1 meses)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'tab-graficos'!$H$46:$J$46</c:f>
              <c:strCache>
                <c:ptCount val="3"/>
                <c:pt idx="0">
                  <c:v>Dic-2022</c:v>
                </c:pt>
                <c:pt idx="1">
                  <c:v>mar-2023</c:v>
                </c:pt>
                <c:pt idx="2">
                  <c:v>jun-2023</c:v>
                </c:pt>
              </c:strCache>
            </c:strRef>
          </c:cat>
          <c:val>
            <c:numRef>
              <c:f>'tab-graficos'!$H$49:$J$49</c:f>
              <c:numCache>
                <c:formatCode>0.0</c:formatCode>
                <c:ptCount val="3"/>
                <c:pt idx="0">
                  <c:v>1</c:v>
                </c:pt>
                <c:pt idx="1">
                  <c:v>1</c:v>
                </c:pt>
                <c:pt idx="2">
                  <c:v>1</c:v>
                </c:pt>
              </c:numCache>
            </c:numRef>
          </c:val>
          <c:smooth val="0"/>
          <c:extLst>
            <c:ext xmlns:c16="http://schemas.microsoft.com/office/drawing/2014/chart" uri="{C3380CC4-5D6E-409C-BE32-E72D297353CC}">
              <c16:uniqueId val="{00000002-5262-4331-971F-DC92C190F9A2}"/>
            </c:ext>
          </c:extLst>
        </c:ser>
        <c:dLbls>
          <c:showLegendKey val="0"/>
          <c:showVal val="0"/>
          <c:showCatName val="0"/>
          <c:showSerName val="0"/>
          <c:showPercent val="0"/>
          <c:showBubbleSize val="0"/>
        </c:dLbls>
        <c:marker val="1"/>
        <c:smooth val="0"/>
        <c:axId val="92545024"/>
        <c:axId val="92546944"/>
      </c:lineChart>
      <c:catAx>
        <c:axId val="9254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crossAx val="92546944"/>
        <c:crosses val="autoZero"/>
        <c:auto val="1"/>
        <c:lblAlgn val="ctr"/>
        <c:lblOffset val="100"/>
        <c:noMultiLvlLbl val="0"/>
      </c:catAx>
      <c:valAx>
        <c:axId val="925469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9254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0_2">
  <dgm:title val=""/>
  <dgm:desc val=""/>
  <dgm:catLst>
    <dgm:cat type="mainScheme" pri="10200"/>
  </dgm:catLst>
  <dgm:styleLbl name="node0">
    <dgm:fillClrLst meth="repeat">
      <a:schemeClr val="lt1"/>
    </dgm:fillClrLst>
    <dgm:linClrLst meth="repeat">
      <a:schemeClr val="dk2">
        <a:shade val="80000"/>
      </a:schemeClr>
    </dgm:linClrLst>
    <dgm:effectClrLst/>
    <dgm:txLinClrLst/>
    <dgm:txFillClrLst meth="repeat">
      <a:schemeClr val="dk2"/>
    </dgm:txFillClrLst>
    <dgm:txEffectClrLst/>
  </dgm:styleLbl>
  <dgm:styleLbl name="node1">
    <dgm:fillClrLst meth="repeat">
      <a:schemeClr val="lt1"/>
    </dgm:fillClrLst>
    <dgm:linClrLst meth="repeat">
      <a:schemeClr val="dk2">
        <a:shade val="80000"/>
      </a:schemeClr>
    </dgm:linClrLst>
    <dgm:effectClrLst/>
    <dgm:txLinClrLst/>
    <dgm:txFillClrLst meth="repeat">
      <a:schemeClr val="dk2"/>
    </dgm:txFillClrLst>
    <dgm:txEffectClrLst/>
  </dgm:styleLbl>
  <dgm:styleLbl name="alignNode1">
    <dgm:fillClrLst meth="repeat">
      <a:schemeClr val="lt1"/>
    </dgm:fillClrLst>
    <dgm:linClrLst meth="repeat">
      <a:schemeClr val="dk2">
        <a:shade val="80000"/>
      </a:schemeClr>
    </dgm:linClrLst>
    <dgm:effectClrLst/>
    <dgm:txLinClrLst/>
    <dgm:txFillClrLst meth="repeat">
      <a:schemeClr val="dk2"/>
    </dgm:txFillClrLst>
    <dgm:txEffectClrLst/>
  </dgm:styleLbl>
  <dgm:styleLbl name="lnNode1">
    <dgm:fillClrLst meth="repeat">
      <a:schemeClr val="lt1"/>
    </dgm:fillClrLst>
    <dgm:linClrLst meth="repeat">
      <a:schemeClr val="dk2">
        <a:shade val="80000"/>
      </a:schemeClr>
    </dgm:linClrLst>
    <dgm:effectClrLst/>
    <dgm:txLinClrLst/>
    <dgm:txFillClrLst meth="repeat">
      <a:schemeClr val="dk2"/>
    </dgm:txFillClrLst>
    <dgm:txEffectClrLst/>
  </dgm:styleLbl>
  <dgm:styleLbl name="vennNode1">
    <dgm:fillClrLst meth="repeat">
      <a:schemeClr val="lt1">
        <a:alpha val="50000"/>
      </a:schemeClr>
    </dgm:fillClrLst>
    <dgm:linClrLst meth="repeat">
      <a:schemeClr val="dk2">
        <a:shade val="80000"/>
      </a:schemeClr>
    </dgm:linClrLst>
    <dgm:effectClrLst/>
    <dgm:txLinClrLst/>
    <dgm:txFillClrLst/>
    <dgm:txEffectClrLst/>
  </dgm:styleLbl>
  <dgm:styleLbl name="node2">
    <dgm:fillClrLst meth="repeat">
      <a:schemeClr val="lt1"/>
    </dgm:fillClrLst>
    <dgm:linClrLst meth="repeat">
      <a:schemeClr val="dk2">
        <a:shade val="80000"/>
      </a:schemeClr>
    </dgm:linClrLst>
    <dgm:effectClrLst/>
    <dgm:txLinClrLst/>
    <dgm:txFillClrLst meth="repeat">
      <a:schemeClr val="dk2"/>
    </dgm:txFillClrLst>
    <dgm:txEffectClrLst/>
  </dgm:styleLbl>
  <dgm:styleLbl name="node3">
    <dgm:fillClrLst meth="repeat">
      <a:schemeClr val="lt1"/>
    </dgm:fillClrLst>
    <dgm:linClrLst meth="repeat">
      <a:schemeClr val="dk2">
        <a:shade val="80000"/>
      </a:schemeClr>
    </dgm:linClrLst>
    <dgm:effectClrLst/>
    <dgm:txLinClrLst/>
    <dgm:txFillClrLst meth="repeat">
      <a:schemeClr val="dk2"/>
    </dgm:txFillClrLst>
    <dgm:txEffectClrLst/>
  </dgm:styleLbl>
  <dgm:styleLbl name="node4">
    <dgm:fillClrLst meth="repeat">
      <a:schemeClr val="lt1"/>
    </dgm:fillClrLst>
    <dgm:linClrLst meth="repeat">
      <a:schemeClr val="dk2">
        <a:shade val="80000"/>
      </a:schemeClr>
    </dgm:linClrLst>
    <dgm:effectClrLst/>
    <dgm:txLinClrLst/>
    <dgm:txFillClrLst meth="repeat">
      <a:schemeClr val="dk2"/>
    </dgm:txFillClrLst>
    <dgm:txEffectClrLst/>
  </dgm:styleLbl>
  <dgm:styleLbl name="fgImgPlace1">
    <dgm:fillClrLst meth="repeat">
      <a:schemeClr val="dk2">
        <a:tint val="40000"/>
      </a:schemeClr>
    </dgm:fillClrLst>
    <dgm:linClrLst meth="repeat">
      <a:schemeClr val="dk2">
        <a:shade val="80000"/>
      </a:schemeClr>
    </dgm:linClrLst>
    <dgm:effectClrLst/>
    <dgm:txLinClrLst/>
    <dgm:txFillClrLst meth="repeat">
      <a:schemeClr val="lt1"/>
    </dgm:txFillClrLst>
    <dgm:txEffectClrLst/>
  </dgm:styleLbl>
  <dgm:styleLbl name="alignImgPlace1">
    <dgm:fillClrLst meth="repeat">
      <a:schemeClr val="dk2">
        <a:tint val="40000"/>
      </a:schemeClr>
    </dgm:fillClrLst>
    <dgm:linClrLst meth="repeat">
      <a:schemeClr val="dk2">
        <a:shade val="80000"/>
      </a:schemeClr>
    </dgm:linClrLst>
    <dgm:effectClrLst/>
    <dgm:txLinClrLst/>
    <dgm:txFillClrLst meth="repeat">
      <a:schemeClr val="lt1"/>
    </dgm:txFillClrLst>
    <dgm:txEffectClrLst/>
  </dgm:styleLbl>
  <dgm:styleLbl name="bgImgPlace1">
    <dgm:fillClrLst meth="repeat">
      <a:schemeClr val="dk2">
        <a:tint val="40000"/>
      </a:schemeClr>
    </dgm:fillClrLst>
    <dgm:linClrLst meth="repeat">
      <a:schemeClr val="dk2">
        <a:shade val="80000"/>
      </a:schemeClr>
    </dgm:linClrLst>
    <dgm:effectClrLst/>
    <dgm:txLinClrLst/>
    <dgm:txFillClrLst meth="repeat">
      <a:schemeClr val="lt1"/>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meth="repeat">
      <a:schemeClr val="dk2"/>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meth="repeat">
      <a:schemeClr val="dk2"/>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meth="repeat">
      <a:schemeClr val="dk2"/>
    </dgm:txFillClrLst>
    <dgm:txEffectClrLst/>
  </dgm:styleLbl>
  <dgm:styleLbl name="sibTrans1D1">
    <dgm:fillClrLst meth="repeat">
      <a:schemeClr val="dk2"/>
    </dgm:fillClrLst>
    <dgm:linClrLst meth="repeat">
      <a:schemeClr val="dk2"/>
    </dgm:linClrLst>
    <dgm:effectClrLst/>
    <dgm:txLinClrLst/>
    <dgm:txFillClrLst meth="repeat">
      <a:schemeClr val="tx1"/>
    </dgm:txFillClrLst>
    <dgm:txEffectClrLst/>
  </dgm:styleLbl>
  <dgm:styleLbl name="callout">
    <dgm:fillClrLst meth="repeat">
      <a:schemeClr val="dk2"/>
    </dgm:fillClrLst>
    <dgm:linClrLst meth="repeat">
      <a:schemeClr val="dk2"/>
    </dgm:linClrLst>
    <dgm:effectClrLst/>
    <dgm:txLinClrLst/>
    <dgm:txFillClrLst meth="repeat">
      <a:schemeClr val="tx1"/>
    </dgm:txFillClrLst>
    <dgm:txEffectClrLst/>
  </dgm:styleLbl>
  <dgm:styleLbl name="asst0">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1">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2">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3">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4">
    <dgm:fillClrLst meth="repeat">
      <a:schemeClr val="lt1"/>
    </dgm:fillClrLst>
    <dgm:linClrLst meth="repeat">
      <a:schemeClr val="dk2">
        <a:shade val="80000"/>
      </a:schemeClr>
    </dgm:linClrLst>
    <dgm:effectClrLst/>
    <dgm:txLinClrLst/>
    <dgm:txFillClrLst meth="repeat">
      <a:schemeClr val="dk2"/>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dgm:txEffectClrLst/>
  </dgm:styleLbl>
  <dgm:styleLbl name="parChTrans2D2">
    <dgm:fillClrLst meth="repeat">
      <a:schemeClr val="dk2"/>
    </dgm:fillClrLst>
    <dgm:linClrLst meth="repeat">
      <a:schemeClr val="dk2"/>
    </dgm:linClrLst>
    <dgm:effectClrLst/>
    <dgm:txLinClrLst/>
    <dgm:txFillClrLst/>
    <dgm:txEffectClrLst/>
  </dgm:styleLbl>
  <dgm:styleLbl name="parChTrans2D3">
    <dgm:fillClrLst meth="repeat">
      <a:schemeClr val="dk2"/>
    </dgm:fillClrLst>
    <dgm:linClrLst meth="repeat">
      <a:schemeClr val="dk2"/>
    </dgm:linClrLst>
    <dgm:effectClrLst/>
    <dgm:txLinClrLst/>
    <dgm:txFillClrLst/>
    <dgm:txEffectClrLst/>
  </dgm:styleLbl>
  <dgm:styleLbl name="parChTrans2D4">
    <dgm:fillClrLst meth="repeat">
      <a:schemeClr val="dk2"/>
    </dgm:fillClrLst>
    <dgm:linClrLst meth="repeat">
      <a:schemeClr val="dk2"/>
    </dgm:linClrLst>
    <dgm:effectClrLst/>
    <dgm:txLinClrLst/>
    <dgm:txFillClrLst meth="repeat">
      <a:schemeClr val="lt1"/>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conFg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align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trAlignAcc1">
    <dgm:fillClrLst meth="repeat">
      <a:schemeClr val="dk2">
        <a:alpha val="40000"/>
        <a:tint val="40000"/>
      </a:schemeClr>
    </dgm:fillClrLst>
    <dgm:linClrLst meth="repeat">
      <a:schemeClr val="dk2"/>
    </dgm:linClrLst>
    <dgm:effectClrLst/>
    <dgm:txLinClrLst/>
    <dgm:txFillClrLst meth="repeat">
      <a:schemeClr val="dk2"/>
    </dgm:txFillClrLst>
    <dgm:txEffectClrLst/>
  </dgm:styleLbl>
  <dgm:styleLbl name="bg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solidFgAcc1">
    <dgm:fillClrLst meth="repeat">
      <a:schemeClr val="lt1"/>
    </dgm:fillClrLst>
    <dgm:linClrLst meth="repeat">
      <a:schemeClr val="dk2"/>
    </dgm:linClrLst>
    <dgm:effectClrLst/>
    <dgm:txLinClrLst/>
    <dgm:txFillClrLst meth="repeat">
      <a:schemeClr val="dk2"/>
    </dgm:txFillClrLst>
    <dgm:txEffectClrLst/>
  </dgm:styleLbl>
  <dgm:styleLbl name="solidAlignAcc1">
    <dgm:fillClrLst meth="repeat">
      <a:schemeClr val="lt1"/>
    </dgm:fillClrLst>
    <dgm:linClrLst meth="repeat">
      <a:schemeClr val="dk2"/>
    </dgm:linClrLst>
    <dgm:effectClrLst/>
    <dgm:txLinClrLst/>
    <dgm:txFillClrLst meth="repeat">
      <a:schemeClr val="dk2"/>
    </dgm:txFillClrLst>
    <dgm:txEffectClrLst/>
  </dgm:styleLbl>
  <dgm:styleLbl name="solidBgAcc1">
    <dgm:fillClrLst meth="repeat">
      <a:schemeClr val="lt1"/>
    </dgm:fillClrLst>
    <dgm:linClrLst meth="repeat">
      <a:schemeClr val="dk2"/>
    </dgm:linClrLst>
    <dgm:effectClrLst/>
    <dgm:txLinClrLst/>
    <dgm:txFillClrLst meth="repeat">
      <a:schemeClr val="dk2"/>
    </dgm:txFillClrLst>
    <dgm:txEffectClrLst/>
  </dgm:styleLbl>
  <dgm:styleLbl name="fgAccFollowNode1">
    <dgm:fillClrLst meth="repeat">
      <a:schemeClr val="lt1">
        <a:alpha val="90000"/>
        <a:tint val="40000"/>
      </a:schemeClr>
    </dgm:fillClrLst>
    <dgm:linClrLst meth="repeat">
      <a:schemeClr val="dk2">
        <a:alpha val="90000"/>
      </a:schemeClr>
    </dgm:linClrLst>
    <dgm:effectClrLst/>
    <dgm:txLinClrLst/>
    <dgm:txFillClrLst meth="repeat">
      <a:schemeClr val="dk2"/>
    </dgm:txFillClrLst>
    <dgm:txEffectClrLst/>
  </dgm:styleLbl>
  <dgm:styleLbl name="alignAccFollowNode1">
    <dgm:fillClrLst meth="repeat">
      <a:schemeClr val="lt1">
        <a:alpha val="90000"/>
        <a:tint val="40000"/>
      </a:schemeClr>
    </dgm:fillClrLst>
    <dgm:linClrLst meth="repeat">
      <a:schemeClr val="dk2">
        <a:alpha val="90000"/>
      </a:schemeClr>
    </dgm:linClrLst>
    <dgm:effectClrLst/>
    <dgm:txLinClrLst/>
    <dgm:txFillClrLst meth="repeat">
      <a:schemeClr val="dk2"/>
    </dgm:txFillClrLst>
    <dgm:txEffectClrLst/>
  </dgm:styleLbl>
  <dgm:styleLbl name="bgAccFollowNode1">
    <dgm:fillClrLst meth="repeat">
      <a:schemeClr val="lt1">
        <a:alpha val="90000"/>
        <a:tint val="40000"/>
      </a:schemeClr>
    </dgm:fillClrLst>
    <dgm:linClrLst meth="repeat">
      <a:schemeClr val="dk2">
        <a:alpha val="90000"/>
      </a:schemeClr>
    </dgm:linClrLst>
    <dgm:effectClrLst/>
    <dgm:txLinClrLst/>
    <dgm:txFillClrLst meth="repeat">
      <a:schemeClr val="dk2"/>
    </dgm:txFillClrLst>
    <dgm:txEffectClrLst/>
  </dgm:styleLbl>
  <dgm:styleLbl name="fgAcc0">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fgAcc2">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fgAcc3">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fgAcc4">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2"/>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2"/>
    </dgm:txFillClrLst>
    <dgm:txEffectClrLst/>
  </dgm:styleLbl>
  <dgm:styleLbl name="fgShp">
    <dgm:fillClrLst meth="repeat">
      <a:schemeClr val="dk2">
        <a:tint val="60000"/>
      </a:schemeClr>
    </dgm:fillClrLst>
    <dgm:linClrLst meth="repeat">
      <a:schemeClr val="lt1"/>
    </dgm:linClrLst>
    <dgm:effectClrLst/>
    <dgm:txLinClrLst/>
    <dgm:txFillClrLst meth="repeat">
      <a:schemeClr val="dk2"/>
    </dgm:txFillClrLst>
    <dgm:txEffectClrLst/>
  </dgm:styleLbl>
  <dgm:styleLbl name="revTx">
    <dgm:fillClrLst meth="repeat">
      <a:schemeClr val="lt1">
        <a:alpha val="0"/>
      </a:schemeClr>
    </dgm:fillClrLst>
    <dgm:linClrLst meth="repeat">
      <a:schemeClr val="dk2">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1859993-05D9-4FF6-8627-66410A68B8FE}" type="doc">
      <dgm:prSet loTypeId="urn:microsoft.com/office/officeart/2005/8/layout/vList3#1" loCatId="list" qsTypeId="urn:microsoft.com/office/officeart/2005/8/quickstyle/simple1" qsCatId="simple" csTypeId="urn:microsoft.com/office/officeart/2005/8/colors/accent0_2" csCatId="mainScheme" phldr="1"/>
      <dgm:spPr/>
      <dgm:t>
        <a:bodyPr/>
        <a:lstStyle/>
        <a:p>
          <a:endParaRPr lang="es-DO"/>
        </a:p>
      </dgm:t>
    </dgm:pt>
    <dgm:pt modelId="{CF3CA688-271A-4BB6-A523-9F613A3CCF6F}">
      <dgm:prSet phldrT="[Texto]" custT="1"/>
      <dgm:spPr/>
      <dgm:t>
        <a:bodyPr/>
        <a:lstStyle/>
        <a:p>
          <a:pPr algn="l"/>
          <a:r>
            <a:rPr lang="en-US" sz="1200">
              <a:solidFill>
                <a:schemeClr val="tx1"/>
              </a:solidFill>
            </a:rPr>
            <a:t>  Tuberculosis (1era línea)</a:t>
          </a:r>
        </a:p>
      </dgm:t>
    </dgm:pt>
    <dgm:pt modelId="{668375A2-DA8A-4663-A553-83B0C66CFC2E}" type="parTrans" cxnId="{620FE9AA-0A36-4575-8E4B-A8E48BF9C3A8}">
      <dgm:prSet/>
      <dgm:spPr/>
      <dgm:t>
        <a:bodyPr/>
        <a:lstStyle/>
        <a:p>
          <a:pPr algn="l"/>
          <a:endParaRPr lang="en-US" sz="1200">
            <a:solidFill>
              <a:schemeClr val="tx1"/>
            </a:solidFill>
          </a:endParaRPr>
        </a:p>
      </dgm:t>
    </dgm:pt>
    <dgm:pt modelId="{0C08D62E-87BD-45BB-A8B1-D49F87407C46}" type="sibTrans" cxnId="{620FE9AA-0A36-4575-8E4B-A8E48BF9C3A8}">
      <dgm:prSet/>
      <dgm:spPr/>
      <dgm:t>
        <a:bodyPr/>
        <a:lstStyle/>
        <a:p>
          <a:pPr algn="l"/>
          <a:endParaRPr lang="en-US" sz="1200">
            <a:solidFill>
              <a:schemeClr val="tx1"/>
            </a:solidFill>
          </a:endParaRPr>
        </a:p>
      </dgm:t>
    </dgm:pt>
    <dgm:pt modelId="{9949C6B7-4D03-4A22-96DF-51483378ED14}">
      <dgm:prSet phldrT="[Texto]" custT="1"/>
      <dgm:spPr/>
      <dgm:t>
        <a:bodyPr/>
        <a:lstStyle/>
        <a:p>
          <a:pPr algn="l"/>
          <a:r>
            <a:rPr lang="en-US" sz="1200">
              <a:solidFill>
                <a:schemeClr val="tx1"/>
              </a:solidFill>
            </a:rPr>
            <a:t>ARV-Adultos</a:t>
          </a:r>
        </a:p>
      </dgm:t>
    </dgm:pt>
    <dgm:pt modelId="{B189CD87-404F-41F5-9EEF-7A51B720EE2D}" type="sibTrans" cxnId="{A368F413-053B-444E-9DAF-58FB6B13FB76}">
      <dgm:prSet/>
      <dgm:spPr/>
      <dgm:t>
        <a:bodyPr/>
        <a:lstStyle/>
        <a:p>
          <a:pPr algn="l"/>
          <a:endParaRPr lang="en-US" sz="1200">
            <a:solidFill>
              <a:schemeClr val="tx1"/>
            </a:solidFill>
          </a:endParaRPr>
        </a:p>
      </dgm:t>
    </dgm:pt>
    <dgm:pt modelId="{473F1EBA-E46C-499C-BEAB-B88197076B50}" type="parTrans" cxnId="{A368F413-053B-444E-9DAF-58FB6B13FB76}">
      <dgm:prSet/>
      <dgm:spPr/>
      <dgm:t>
        <a:bodyPr/>
        <a:lstStyle/>
        <a:p>
          <a:pPr algn="l"/>
          <a:endParaRPr lang="en-US" sz="1200">
            <a:solidFill>
              <a:schemeClr val="tx1"/>
            </a:solidFill>
          </a:endParaRPr>
        </a:p>
      </dgm:t>
    </dgm:pt>
    <dgm:pt modelId="{50E54BD1-B9BE-4874-9258-57E565CC02CC}">
      <dgm:prSet phldrT="[Texto]" custT="1"/>
      <dgm:spPr/>
      <dgm:t>
        <a:bodyPr/>
        <a:lstStyle/>
        <a:p>
          <a:pPr algn="l"/>
          <a:r>
            <a:rPr lang="en-US" sz="1200">
              <a:solidFill>
                <a:schemeClr val="tx1"/>
              </a:solidFill>
            </a:rPr>
            <a:t>  ARV-pediátricos</a:t>
          </a:r>
        </a:p>
      </dgm:t>
    </dgm:pt>
    <dgm:pt modelId="{2C20B9DD-1CB6-4FFB-94D5-8E4F39602FC2}" type="sibTrans" cxnId="{A1F92ED3-24AD-4C28-9F81-3D5009B5767D}">
      <dgm:prSet/>
      <dgm:spPr/>
      <dgm:t>
        <a:bodyPr/>
        <a:lstStyle/>
        <a:p>
          <a:pPr algn="l"/>
          <a:endParaRPr lang="en-US" sz="1200">
            <a:solidFill>
              <a:schemeClr val="tx1"/>
            </a:solidFill>
          </a:endParaRPr>
        </a:p>
      </dgm:t>
    </dgm:pt>
    <dgm:pt modelId="{8C7186C0-9637-4B7F-8D5B-1894E548A973}" type="parTrans" cxnId="{A1F92ED3-24AD-4C28-9F81-3D5009B5767D}">
      <dgm:prSet/>
      <dgm:spPr/>
      <dgm:t>
        <a:bodyPr/>
        <a:lstStyle/>
        <a:p>
          <a:pPr algn="l"/>
          <a:endParaRPr lang="en-US" sz="1200">
            <a:solidFill>
              <a:schemeClr val="tx1"/>
            </a:solidFill>
          </a:endParaRPr>
        </a:p>
      </dgm:t>
    </dgm:pt>
    <dgm:pt modelId="{734FE7C7-2AA8-42BD-AAC0-7ACA110A6EAC}">
      <dgm:prSet custT="1"/>
      <dgm:spPr/>
      <dgm:t>
        <a:bodyPr/>
        <a:lstStyle/>
        <a:p>
          <a:pPr algn="l"/>
          <a:r>
            <a:rPr lang="en-US" sz="1200">
              <a:solidFill>
                <a:schemeClr val="tx1"/>
              </a:solidFill>
            </a:rPr>
            <a:t>  Trazadores uso PN</a:t>
          </a:r>
        </a:p>
      </dgm:t>
    </dgm:pt>
    <dgm:pt modelId="{E06D534C-1CB6-4BA6-9D36-93BF1967B5FF}" type="sibTrans" cxnId="{D606B8D5-4A22-45F9-BCE5-70D878FDC75B}">
      <dgm:prSet/>
      <dgm:spPr/>
      <dgm:t>
        <a:bodyPr/>
        <a:lstStyle/>
        <a:p>
          <a:pPr algn="l"/>
          <a:endParaRPr lang="en-US" sz="1200">
            <a:solidFill>
              <a:schemeClr val="tx1"/>
            </a:solidFill>
          </a:endParaRPr>
        </a:p>
      </dgm:t>
    </dgm:pt>
    <dgm:pt modelId="{67131C11-534C-4C11-8785-D8926E11E272}" type="parTrans" cxnId="{D606B8D5-4A22-45F9-BCE5-70D878FDC75B}">
      <dgm:prSet/>
      <dgm:spPr/>
      <dgm:t>
        <a:bodyPr/>
        <a:lstStyle/>
        <a:p>
          <a:pPr algn="l"/>
          <a:endParaRPr lang="en-US" sz="1200">
            <a:solidFill>
              <a:schemeClr val="tx1"/>
            </a:solidFill>
          </a:endParaRPr>
        </a:p>
      </dgm:t>
    </dgm:pt>
    <dgm:pt modelId="{7118BC22-DE0F-4EE8-97C1-2A63E776000E}">
      <dgm:prSet phldrT="[Texto]" custT="1"/>
      <dgm:spPr/>
      <dgm:t>
        <a:bodyPr/>
        <a:lstStyle/>
        <a:p>
          <a:pPr algn="l"/>
          <a:r>
            <a:rPr lang="en-US" sz="1200">
              <a:solidFill>
                <a:schemeClr val="tx1"/>
              </a:solidFill>
            </a:rPr>
            <a:t>  Planificación Familiar</a:t>
          </a:r>
        </a:p>
      </dgm:t>
    </dgm:pt>
    <dgm:pt modelId="{B260292D-7FE5-43EB-BE6A-CA17231686C4}" type="sibTrans" cxnId="{F95CEED3-C8E1-415F-BA93-D97E2CC03330}">
      <dgm:prSet/>
      <dgm:spPr/>
      <dgm:t>
        <a:bodyPr/>
        <a:lstStyle/>
        <a:p>
          <a:endParaRPr lang="es-DO" sz="1200"/>
        </a:p>
      </dgm:t>
    </dgm:pt>
    <dgm:pt modelId="{457BA984-6833-4975-9BFB-12FEB53F106B}" type="parTrans" cxnId="{F95CEED3-C8E1-415F-BA93-D97E2CC03330}">
      <dgm:prSet/>
      <dgm:spPr/>
      <dgm:t>
        <a:bodyPr/>
        <a:lstStyle/>
        <a:p>
          <a:endParaRPr lang="es-DO" sz="1200"/>
        </a:p>
      </dgm:t>
    </dgm:pt>
    <dgm:pt modelId="{D1963AA0-D3D6-43A8-B41B-050778B528DB}" type="pres">
      <dgm:prSet presAssocID="{21859993-05D9-4FF6-8627-66410A68B8FE}" presName="linearFlow" presStyleCnt="0">
        <dgm:presLayoutVars>
          <dgm:dir/>
          <dgm:resizeHandles val="exact"/>
        </dgm:presLayoutVars>
      </dgm:prSet>
      <dgm:spPr/>
    </dgm:pt>
    <dgm:pt modelId="{92D8769B-AE46-4F23-9DAE-8D412BB3BE44}" type="pres">
      <dgm:prSet presAssocID="{CF3CA688-271A-4BB6-A523-9F613A3CCF6F}" presName="composite" presStyleCnt="0"/>
      <dgm:spPr/>
    </dgm:pt>
    <dgm:pt modelId="{59F227A9-F4AF-4773-A796-575E8BF3AAA9}" type="pres">
      <dgm:prSet presAssocID="{CF3CA688-271A-4BB6-A523-9F613A3CCF6F}" presName="imgShp" presStyleLbl="fgImgPlace1" presStyleIdx="0" presStyleCnt="5" custScaleX="456647" custScaleY="413791" custLinFactX="13123" custLinFactNeighborX="100000"/>
      <dgm:spPr>
        <a:solidFill>
          <a:srgbClr val="FF0000"/>
        </a:solidFill>
      </dgm:spPr>
    </dgm:pt>
    <dgm:pt modelId="{CBCF2A3C-5978-4213-AE04-3EBFF9FC5DB9}" type="pres">
      <dgm:prSet presAssocID="{CF3CA688-271A-4BB6-A523-9F613A3CCF6F}" presName="txShp" presStyleLbl="node1" presStyleIdx="0" presStyleCnt="5" custScaleX="93115" custScaleY="523630" custLinFactNeighborX="1468" custLinFactNeighborY="-1257">
        <dgm:presLayoutVars>
          <dgm:bulletEnabled val="1"/>
        </dgm:presLayoutVars>
      </dgm:prSet>
      <dgm:spPr/>
    </dgm:pt>
    <dgm:pt modelId="{A6FA7146-2985-40BE-B8BF-4988B3D5CAA6}" type="pres">
      <dgm:prSet presAssocID="{0C08D62E-87BD-45BB-A8B1-D49F87407C46}" presName="spacing" presStyleCnt="0"/>
      <dgm:spPr/>
    </dgm:pt>
    <dgm:pt modelId="{D42CDBDE-3152-4F0C-890F-9C8F140A3FE4}" type="pres">
      <dgm:prSet presAssocID="{9949C6B7-4D03-4A22-96DF-51483378ED14}" presName="composite" presStyleCnt="0"/>
      <dgm:spPr/>
    </dgm:pt>
    <dgm:pt modelId="{EC1F5843-F705-48AF-90DD-8DE562A9B2D2}" type="pres">
      <dgm:prSet presAssocID="{9949C6B7-4D03-4A22-96DF-51483378ED14}" presName="imgShp" presStyleLbl="fgImgPlace1" presStyleIdx="1" presStyleCnt="5" custScaleX="455767" custScaleY="437006" custLinFactNeighborX="9976" custLinFactNeighborY="-16307"/>
      <dgm:spPr>
        <a:solidFill>
          <a:srgbClr val="00B050"/>
        </a:solidFill>
      </dgm:spPr>
    </dgm:pt>
    <dgm:pt modelId="{69F23E2E-DE00-4968-9046-33924AC88D8B}" type="pres">
      <dgm:prSet presAssocID="{9949C6B7-4D03-4A22-96DF-51483378ED14}" presName="txShp" presStyleLbl="node1" presStyleIdx="1" presStyleCnt="5" custScaleX="95569" custScaleY="492314">
        <dgm:presLayoutVars>
          <dgm:bulletEnabled val="1"/>
        </dgm:presLayoutVars>
      </dgm:prSet>
      <dgm:spPr/>
    </dgm:pt>
    <dgm:pt modelId="{0C165C2F-E4C2-4EA6-8E50-4A5B3CA3D07F}" type="pres">
      <dgm:prSet presAssocID="{B189CD87-404F-41F5-9EEF-7A51B720EE2D}" presName="spacing" presStyleCnt="0"/>
      <dgm:spPr/>
    </dgm:pt>
    <dgm:pt modelId="{98F1BACB-E755-4130-9F92-A97D9132B6EB}" type="pres">
      <dgm:prSet presAssocID="{50E54BD1-B9BE-4874-9258-57E565CC02CC}" presName="composite" presStyleCnt="0"/>
      <dgm:spPr/>
    </dgm:pt>
    <dgm:pt modelId="{F58FA2C1-5285-418E-B725-77E6D153AC4C}" type="pres">
      <dgm:prSet presAssocID="{50E54BD1-B9BE-4874-9258-57E565CC02CC}" presName="imgShp" presStyleLbl="fgImgPlace1" presStyleIdx="2" presStyleCnt="5" custScaleX="474353" custScaleY="453738" custLinFactNeighborX="-32615"/>
      <dgm:spPr>
        <a:solidFill>
          <a:srgbClr val="EA2DEF"/>
        </a:solidFill>
      </dgm:spPr>
    </dgm:pt>
    <dgm:pt modelId="{70698EA2-C829-432F-917C-E73C721A9F87}" type="pres">
      <dgm:prSet presAssocID="{50E54BD1-B9BE-4874-9258-57E565CC02CC}" presName="txShp" presStyleLbl="node1" presStyleIdx="2" presStyleCnt="5" custScaleX="93667" custScaleY="456664">
        <dgm:presLayoutVars>
          <dgm:bulletEnabled val="1"/>
        </dgm:presLayoutVars>
      </dgm:prSet>
      <dgm:spPr/>
    </dgm:pt>
    <dgm:pt modelId="{42ADE004-F7B6-4F93-A562-31008A020561}" type="pres">
      <dgm:prSet presAssocID="{2C20B9DD-1CB6-4FFB-94D5-8E4F39602FC2}" presName="spacing" presStyleCnt="0"/>
      <dgm:spPr/>
    </dgm:pt>
    <dgm:pt modelId="{D5A9B650-AB15-42B3-80D2-185690B263FE}" type="pres">
      <dgm:prSet presAssocID="{734FE7C7-2AA8-42BD-AAC0-7ACA110A6EAC}" presName="composite" presStyleCnt="0"/>
      <dgm:spPr/>
    </dgm:pt>
    <dgm:pt modelId="{0FFF0D96-60B8-44E1-BF64-BDE474AC69E9}" type="pres">
      <dgm:prSet presAssocID="{734FE7C7-2AA8-42BD-AAC0-7ACA110A6EAC}" presName="imgShp" presStyleLbl="fgImgPlace1" presStyleIdx="3" presStyleCnt="5" custScaleX="453811" custScaleY="440686"/>
      <dgm:spPr>
        <a:solidFill>
          <a:srgbClr val="00B050"/>
        </a:solidFill>
      </dgm:spPr>
    </dgm:pt>
    <dgm:pt modelId="{B9D59A67-A734-4526-9B4D-B275A7D8A7B6}" type="pres">
      <dgm:prSet presAssocID="{734FE7C7-2AA8-42BD-AAC0-7ACA110A6EAC}" presName="txShp" presStyleLbl="node1" presStyleIdx="3" presStyleCnt="5" custScaleX="96681" custScaleY="526706" custLinFactNeighborX="-1162" custLinFactNeighborY="0">
        <dgm:presLayoutVars>
          <dgm:bulletEnabled val="1"/>
        </dgm:presLayoutVars>
      </dgm:prSet>
      <dgm:spPr/>
    </dgm:pt>
    <dgm:pt modelId="{676D28AF-8727-4241-B3CD-235AACBBB90A}" type="pres">
      <dgm:prSet presAssocID="{E06D534C-1CB6-4BA6-9D36-93BF1967B5FF}" presName="spacing" presStyleCnt="0"/>
      <dgm:spPr/>
    </dgm:pt>
    <dgm:pt modelId="{7A81DB68-C35D-4481-89D2-03E9C38C6EC5}" type="pres">
      <dgm:prSet presAssocID="{7118BC22-DE0F-4EE8-97C1-2A63E776000E}" presName="composite" presStyleCnt="0"/>
      <dgm:spPr/>
    </dgm:pt>
    <dgm:pt modelId="{81B86DE7-A5E4-4649-B38B-739C96EC3863}" type="pres">
      <dgm:prSet presAssocID="{7118BC22-DE0F-4EE8-97C1-2A63E776000E}" presName="imgShp" presStyleLbl="fgImgPlace1" presStyleIdx="4" presStyleCnt="5" custScaleX="463872" custScaleY="433420"/>
      <dgm:spPr>
        <a:solidFill>
          <a:srgbClr val="00B050"/>
        </a:solidFill>
      </dgm:spPr>
    </dgm:pt>
    <dgm:pt modelId="{D5D227DA-E2BB-49B6-9860-930265256199}" type="pres">
      <dgm:prSet presAssocID="{7118BC22-DE0F-4EE8-97C1-2A63E776000E}" presName="txShp" presStyleLbl="node1" presStyleIdx="4" presStyleCnt="5" custScaleX="94991" custScaleY="523630" custLinFactNeighborX="-294" custLinFactNeighborY="81796">
        <dgm:presLayoutVars>
          <dgm:bulletEnabled val="1"/>
        </dgm:presLayoutVars>
      </dgm:prSet>
      <dgm:spPr/>
    </dgm:pt>
  </dgm:ptLst>
  <dgm:cxnLst>
    <dgm:cxn modelId="{6950520D-FC87-4BA1-852E-3384552C70C2}" type="presOf" srcId="{50E54BD1-B9BE-4874-9258-57E565CC02CC}" destId="{70698EA2-C829-432F-917C-E73C721A9F87}" srcOrd="0" destOrd="0" presId="urn:microsoft.com/office/officeart/2005/8/layout/vList3#1"/>
    <dgm:cxn modelId="{A368F413-053B-444E-9DAF-58FB6B13FB76}" srcId="{21859993-05D9-4FF6-8627-66410A68B8FE}" destId="{9949C6B7-4D03-4A22-96DF-51483378ED14}" srcOrd="1" destOrd="0" parTransId="{473F1EBA-E46C-499C-BEAB-B88197076B50}" sibTransId="{B189CD87-404F-41F5-9EEF-7A51B720EE2D}"/>
    <dgm:cxn modelId="{A10F102A-D6E8-4CC0-8497-8CC551945F75}" type="presOf" srcId="{7118BC22-DE0F-4EE8-97C1-2A63E776000E}" destId="{D5D227DA-E2BB-49B6-9860-930265256199}" srcOrd="0" destOrd="0" presId="urn:microsoft.com/office/officeart/2005/8/layout/vList3#1"/>
    <dgm:cxn modelId="{E3E2164F-9A84-4764-A319-974423C752AF}" type="presOf" srcId="{9949C6B7-4D03-4A22-96DF-51483378ED14}" destId="{69F23E2E-DE00-4968-9046-33924AC88D8B}" srcOrd="0" destOrd="0" presId="urn:microsoft.com/office/officeart/2005/8/layout/vList3#1"/>
    <dgm:cxn modelId="{620FE9AA-0A36-4575-8E4B-A8E48BF9C3A8}" srcId="{21859993-05D9-4FF6-8627-66410A68B8FE}" destId="{CF3CA688-271A-4BB6-A523-9F613A3CCF6F}" srcOrd="0" destOrd="0" parTransId="{668375A2-DA8A-4663-A553-83B0C66CFC2E}" sibTransId="{0C08D62E-87BD-45BB-A8B1-D49F87407C46}"/>
    <dgm:cxn modelId="{A1F92ED3-24AD-4C28-9F81-3D5009B5767D}" srcId="{21859993-05D9-4FF6-8627-66410A68B8FE}" destId="{50E54BD1-B9BE-4874-9258-57E565CC02CC}" srcOrd="2" destOrd="0" parTransId="{8C7186C0-9637-4B7F-8D5B-1894E548A973}" sibTransId="{2C20B9DD-1CB6-4FFB-94D5-8E4F39602FC2}"/>
    <dgm:cxn modelId="{F95CEED3-C8E1-415F-BA93-D97E2CC03330}" srcId="{21859993-05D9-4FF6-8627-66410A68B8FE}" destId="{7118BC22-DE0F-4EE8-97C1-2A63E776000E}" srcOrd="4" destOrd="0" parTransId="{457BA984-6833-4975-9BFB-12FEB53F106B}" sibTransId="{B260292D-7FE5-43EB-BE6A-CA17231686C4}"/>
    <dgm:cxn modelId="{D606B8D5-4A22-45F9-BCE5-70D878FDC75B}" srcId="{21859993-05D9-4FF6-8627-66410A68B8FE}" destId="{734FE7C7-2AA8-42BD-AAC0-7ACA110A6EAC}" srcOrd="3" destOrd="0" parTransId="{67131C11-534C-4C11-8785-D8926E11E272}" sibTransId="{E06D534C-1CB6-4BA6-9D36-93BF1967B5FF}"/>
    <dgm:cxn modelId="{E50236DA-E980-4214-A8A6-662298A140AF}" type="presOf" srcId="{CF3CA688-271A-4BB6-A523-9F613A3CCF6F}" destId="{CBCF2A3C-5978-4213-AE04-3EBFF9FC5DB9}" srcOrd="0" destOrd="0" presId="urn:microsoft.com/office/officeart/2005/8/layout/vList3#1"/>
    <dgm:cxn modelId="{FBCCAAE9-A771-4DB7-A74F-C5241CB12353}" type="presOf" srcId="{734FE7C7-2AA8-42BD-AAC0-7ACA110A6EAC}" destId="{B9D59A67-A734-4526-9B4D-B275A7D8A7B6}" srcOrd="0" destOrd="0" presId="urn:microsoft.com/office/officeart/2005/8/layout/vList3#1"/>
    <dgm:cxn modelId="{1B600CF6-E2D1-4488-B762-DA71137A3E1A}" type="presOf" srcId="{21859993-05D9-4FF6-8627-66410A68B8FE}" destId="{D1963AA0-D3D6-43A8-B41B-050778B528DB}" srcOrd="0" destOrd="0" presId="urn:microsoft.com/office/officeart/2005/8/layout/vList3#1"/>
    <dgm:cxn modelId="{12448435-7CC8-4D3D-A3D7-362829C1D253}" type="presParOf" srcId="{D1963AA0-D3D6-43A8-B41B-050778B528DB}" destId="{92D8769B-AE46-4F23-9DAE-8D412BB3BE44}" srcOrd="0" destOrd="0" presId="urn:microsoft.com/office/officeart/2005/8/layout/vList3#1"/>
    <dgm:cxn modelId="{C79197A4-6947-439C-936C-81FF504D61D7}" type="presParOf" srcId="{92D8769B-AE46-4F23-9DAE-8D412BB3BE44}" destId="{59F227A9-F4AF-4773-A796-575E8BF3AAA9}" srcOrd="0" destOrd="0" presId="urn:microsoft.com/office/officeart/2005/8/layout/vList3#1"/>
    <dgm:cxn modelId="{182370D1-E744-4FC5-B325-7EFAC47AF1B7}" type="presParOf" srcId="{92D8769B-AE46-4F23-9DAE-8D412BB3BE44}" destId="{CBCF2A3C-5978-4213-AE04-3EBFF9FC5DB9}" srcOrd="1" destOrd="0" presId="urn:microsoft.com/office/officeart/2005/8/layout/vList3#1"/>
    <dgm:cxn modelId="{43B70EB3-21A2-4E95-81F5-ADC96A2F5623}" type="presParOf" srcId="{D1963AA0-D3D6-43A8-B41B-050778B528DB}" destId="{A6FA7146-2985-40BE-B8BF-4988B3D5CAA6}" srcOrd="1" destOrd="0" presId="urn:microsoft.com/office/officeart/2005/8/layout/vList3#1"/>
    <dgm:cxn modelId="{489510DA-52F8-4649-AC04-64E470B43DD4}" type="presParOf" srcId="{D1963AA0-D3D6-43A8-B41B-050778B528DB}" destId="{D42CDBDE-3152-4F0C-890F-9C8F140A3FE4}" srcOrd="2" destOrd="0" presId="urn:microsoft.com/office/officeart/2005/8/layout/vList3#1"/>
    <dgm:cxn modelId="{571FD73A-45D8-4B89-A8A8-25ED32243E10}" type="presParOf" srcId="{D42CDBDE-3152-4F0C-890F-9C8F140A3FE4}" destId="{EC1F5843-F705-48AF-90DD-8DE562A9B2D2}" srcOrd="0" destOrd="0" presId="urn:microsoft.com/office/officeart/2005/8/layout/vList3#1"/>
    <dgm:cxn modelId="{AA29A6C2-CC60-4078-B353-43852AA347A5}" type="presParOf" srcId="{D42CDBDE-3152-4F0C-890F-9C8F140A3FE4}" destId="{69F23E2E-DE00-4968-9046-33924AC88D8B}" srcOrd="1" destOrd="0" presId="urn:microsoft.com/office/officeart/2005/8/layout/vList3#1"/>
    <dgm:cxn modelId="{92062EFE-517B-4F3E-AC75-0E050DE2662D}" type="presParOf" srcId="{D1963AA0-D3D6-43A8-B41B-050778B528DB}" destId="{0C165C2F-E4C2-4EA6-8E50-4A5B3CA3D07F}" srcOrd="3" destOrd="0" presId="urn:microsoft.com/office/officeart/2005/8/layout/vList3#1"/>
    <dgm:cxn modelId="{F37091D3-E86A-4131-AA1F-1B00380E5F0A}" type="presParOf" srcId="{D1963AA0-D3D6-43A8-B41B-050778B528DB}" destId="{98F1BACB-E755-4130-9F92-A97D9132B6EB}" srcOrd="4" destOrd="0" presId="urn:microsoft.com/office/officeart/2005/8/layout/vList3#1"/>
    <dgm:cxn modelId="{C1E6EFD9-EB39-4173-B6E9-63F3F91F45B1}" type="presParOf" srcId="{98F1BACB-E755-4130-9F92-A97D9132B6EB}" destId="{F58FA2C1-5285-418E-B725-77E6D153AC4C}" srcOrd="0" destOrd="0" presId="urn:microsoft.com/office/officeart/2005/8/layout/vList3#1"/>
    <dgm:cxn modelId="{1E4A6995-1DED-465E-B3EB-9BD7AC302726}" type="presParOf" srcId="{98F1BACB-E755-4130-9F92-A97D9132B6EB}" destId="{70698EA2-C829-432F-917C-E73C721A9F87}" srcOrd="1" destOrd="0" presId="urn:microsoft.com/office/officeart/2005/8/layout/vList3#1"/>
    <dgm:cxn modelId="{C6AD5520-4A68-4D26-B8EC-D226B0E17CEE}" type="presParOf" srcId="{D1963AA0-D3D6-43A8-B41B-050778B528DB}" destId="{42ADE004-F7B6-4F93-A562-31008A020561}" srcOrd="5" destOrd="0" presId="urn:microsoft.com/office/officeart/2005/8/layout/vList3#1"/>
    <dgm:cxn modelId="{81F65359-A715-41C0-B0A4-229DCD131B44}" type="presParOf" srcId="{D1963AA0-D3D6-43A8-B41B-050778B528DB}" destId="{D5A9B650-AB15-42B3-80D2-185690B263FE}" srcOrd="6" destOrd="0" presId="urn:microsoft.com/office/officeart/2005/8/layout/vList3#1"/>
    <dgm:cxn modelId="{102562F2-B13B-40B5-8930-62D2C2A46C49}" type="presParOf" srcId="{D5A9B650-AB15-42B3-80D2-185690B263FE}" destId="{0FFF0D96-60B8-44E1-BF64-BDE474AC69E9}" srcOrd="0" destOrd="0" presId="urn:microsoft.com/office/officeart/2005/8/layout/vList3#1"/>
    <dgm:cxn modelId="{2292C89A-C1DD-4194-849F-E92B2E7C5437}" type="presParOf" srcId="{D5A9B650-AB15-42B3-80D2-185690B263FE}" destId="{B9D59A67-A734-4526-9B4D-B275A7D8A7B6}" srcOrd="1" destOrd="0" presId="urn:microsoft.com/office/officeart/2005/8/layout/vList3#1"/>
    <dgm:cxn modelId="{0C5B99F4-923F-412B-AE99-2FCC5B418797}" type="presParOf" srcId="{D1963AA0-D3D6-43A8-B41B-050778B528DB}" destId="{676D28AF-8727-4241-B3CD-235AACBBB90A}" srcOrd="7" destOrd="0" presId="urn:microsoft.com/office/officeart/2005/8/layout/vList3#1"/>
    <dgm:cxn modelId="{69C5E02D-4CCB-4AC9-B8FB-389BBF6CD99D}" type="presParOf" srcId="{D1963AA0-D3D6-43A8-B41B-050778B528DB}" destId="{7A81DB68-C35D-4481-89D2-03E9C38C6EC5}" srcOrd="8" destOrd="0" presId="urn:microsoft.com/office/officeart/2005/8/layout/vList3#1"/>
    <dgm:cxn modelId="{06E1F94E-7E50-4FDA-9B25-E5407C0A3916}" type="presParOf" srcId="{7A81DB68-C35D-4481-89D2-03E9C38C6EC5}" destId="{81B86DE7-A5E4-4649-B38B-739C96EC3863}" srcOrd="0" destOrd="0" presId="urn:microsoft.com/office/officeart/2005/8/layout/vList3#1"/>
    <dgm:cxn modelId="{74F682DE-64F4-4FE0-B1BD-6836326CDA02}" type="presParOf" srcId="{7A81DB68-C35D-4481-89D2-03E9C38C6EC5}" destId="{D5D227DA-E2BB-49B6-9860-930265256199}" srcOrd="1" destOrd="0" presId="urn:microsoft.com/office/officeart/2005/8/layout/vList3#1"/>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4237007-BA4E-448A-A78F-BDF0E15235FB}" type="doc">
      <dgm:prSet loTypeId="urn:microsoft.com/office/officeart/2005/8/layout/vList4#1" loCatId="list" qsTypeId="urn:microsoft.com/office/officeart/2005/8/quickstyle/simple3" qsCatId="simple" csTypeId="urn:microsoft.com/office/officeart/2005/8/colors/accent1_1" csCatId="accent1" phldr="1"/>
      <dgm:spPr/>
      <dgm:t>
        <a:bodyPr/>
        <a:lstStyle/>
        <a:p>
          <a:endParaRPr lang="en-US"/>
        </a:p>
      </dgm:t>
    </dgm:pt>
    <dgm:pt modelId="{AAF3B6D6-4F1F-4D7E-BA34-3F867D0B7DF4}">
      <dgm:prSet phldrT="[Texto]" custT="1"/>
      <dgm:spPr/>
      <dgm:t>
        <a:bodyPr/>
        <a:lstStyle/>
        <a:p>
          <a:r>
            <a:rPr lang="en-US" sz="1400"/>
            <a:t>Alerta (&lt;=1 M Trazadores PN, TB y ARV) </a:t>
          </a:r>
        </a:p>
      </dgm:t>
    </dgm:pt>
    <dgm:pt modelId="{7CFDC413-E1A2-40B4-91A4-FB2F3A990904}" type="parTrans" cxnId="{E5DA6D83-4E84-4B35-A14E-2A372E79CACD}">
      <dgm:prSet/>
      <dgm:spPr/>
      <dgm:t>
        <a:bodyPr/>
        <a:lstStyle/>
        <a:p>
          <a:endParaRPr lang="en-US" sz="1400"/>
        </a:p>
      </dgm:t>
    </dgm:pt>
    <dgm:pt modelId="{C23FE27F-F7DD-4572-B495-FCFE3312A900}" type="sibTrans" cxnId="{E5DA6D83-4E84-4B35-A14E-2A372E79CACD}">
      <dgm:prSet/>
      <dgm:spPr/>
      <dgm:t>
        <a:bodyPr/>
        <a:lstStyle/>
        <a:p>
          <a:endParaRPr lang="en-US" sz="1400"/>
        </a:p>
      </dgm:t>
    </dgm:pt>
    <dgm:pt modelId="{0E3D70DF-1FD2-4A9D-909A-E7B5CF599776}">
      <dgm:prSet phldrT="[Texto]" custT="1"/>
      <dgm:spPr/>
      <dgm:t>
        <a:bodyPr/>
        <a:lstStyle/>
        <a:p>
          <a:r>
            <a:rPr lang="en-US" sz="1400"/>
            <a:t>Stock mínimo (&gt; 1 o &lt;2 M  Trazadores PN, TB y ARV) </a:t>
          </a:r>
        </a:p>
      </dgm:t>
    </dgm:pt>
    <dgm:pt modelId="{A44D488B-25F7-4B7B-82A4-587EACEBD270}" type="parTrans" cxnId="{C7127293-AFAF-4800-BD35-A275DE240421}">
      <dgm:prSet/>
      <dgm:spPr/>
      <dgm:t>
        <a:bodyPr/>
        <a:lstStyle/>
        <a:p>
          <a:endParaRPr lang="en-US" sz="1400"/>
        </a:p>
      </dgm:t>
    </dgm:pt>
    <dgm:pt modelId="{FC279CBC-B4A4-4D06-BAD7-D96BCBC13B21}" type="sibTrans" cxnId="{C7127293-AFAF-4800-BD35-A275DE240421}">
      <dgm:prSet/>
      <dgm:spPr/>
      <dgm:t>
        <a:bodyPr/>
        <a:lstStyle/>
        <a:p>
          <a:endParaRPr lang="en-US" sz="1400"/>
        </a:p>
      </dgm:t>
    </dgm:pt>
    <dgm:pt modelId="{B189629A-795A-47B4-97DE-612AED268809}">
      <dgm:prSet phldrT="[Texto]" custT="1"/>
      <dgm:spPr/>
      <dgm:t>
        <a:bodyPr/>
        <a:lstStyle/>
        <a:p>
          <a:r>
            <a:rPr lang="en-US" sz="1400"/>
            <a:t>Sobre stock (&gt; 6 M Trazadores PN, TB y ARV)</a:t>
          </a:r>
        </a:p>
      </dgm:t>
    </dgm:pt>
    <dgm:pt modelId="{515864AB-D7A8-4F25-B4EB-D7A84136A54C}" type="parTrans" cxnId="{6D230163-7777-4476-AE9B-07ED85256842}">
      <dgm:prSet/>
      <dgm:spPr/>
      <dgm:t>
        <a:bodyPr/>
        <a:lstStyle/>
        <a:p>
          <a:endParaRPr lang="en-US" sz="1400"/>
        </a:p>
      </dgm:t>
    </dgm:pt>
    <dgm:pt modelId="{59D8013B-188A-49EE-94D2-C06EFE4F9567}" type="sibTrans" cxnId="{6D230163-7777-4476-AE9B-07ED85256842}">
      <dgm:prSet/>
      <dgm:spPr/>
      <dgm:t>
        <a:bodyPr/>
        <a:lstStyle/>
        <a:p>
          <a:endParaRPr lang="en-US" sz="1400"/>
        </a:p>
      </dgm:t>
    </dgm:pt>
    <dgm:pt modelId="{FFDB39C6-C66B-4E27-A8CA-5801AB16AD6C}">
      <dgm:prSet custT="1"/>
      <dgm:spPr/>
      <dgm:t>
        <a:bodyPr/>
        <a:lstStyle/>
        <a:p>
          <a:r>
            <a:rPr lang="en-US" sz="1400"/>
            <a:t>Normostock (&gt;= 2 o &lt;= 5 M  Trazadores PN , TB y ARV) </a:t>
          </a:r>
        </a:p>
      </dgm:t>
    </dgm:pt>
    <dgm:pt modelId="{1D63877B-D363-42C8-B613-C1BA316A7496}" type="parTrans" cxnId="{7FEB6EE0-5AAD-465B-9E79-A0F82C525084}">
      <dgm:prSet/>
      <dgm:spPr/>
      <dgm:t>
        <a:bodyPr/>
        <a:lstStyle/>
        <a:p>
          <a:endParaRPr lang="en-US" sz="1400"/>
        </a:p>
      </dgm:t>
    </dgm:pt>
    <dgm:pt modelId="{F76143A9-7A3A-4276-AB97-D5D6E5060CA0}" type="sibTrans" cxnId="{7FEB6EE0-5AAD-465B-9E79-A0F82C525084}">
      <dgm:prSet/>
      <dgm:spPr/>
      <dgm:t>
        <a:bodyPr/>
        <a:lstStyle/>
        <a:p>
          <a:endParaRPr lang="en-US" sz="1400"/>
        </a:p>
      </dgm:t>
    </dgm:pt>
    <dgm:pt modelId="{3447B538-4AB6-4B40-8731-91D419524D15}" type="pres">
      <dgm:prSet presAssocID="{14237007-BA4E-448A-A78F-BDF0E15235FB}" presName="linear" presStyleCnt="0">
        <dgm:presLayoutVars>
          <dgm:dir/>
          <dgm:resizeHandles val="exact"/>
        </dgm:presLayoutVars>
      </dgm:prSet>
      <dgm:spPr/>
    </dgm:pt>
    <dgm:pt modelId="{851D8003-7A03-4261-8B53-C21308285595}" type="pres">
      <dgm:prSet presAssocID="{AAF3B6D6-4F1F-4D7E-BA34-3F867D0B7DF4}" presName="comp" presStyleCnt="0"/>
      <dgm:spPr/>
    </dgm:pt>
    <dgm:pt modelId="{87D6EAA6-5726-4592-B2A0-587CB425C96D}" type="pres">
      <dgm:prSet presAssocID="{AAF3B6D6-4F1F-4D7E-BA34-3F867D0B7DF4}" presName="box" presStyleLbl="node1" presStyleIdx="0" presStyleCnt="4" custLinFactNeighborX="-4343" custLinFactNeighborY="-15418"/>
      <dgm:spPr/>
    </dgm:pt>
    <dgm:pt modelId="{75A73DC8-77B8-49C9-89DA-B9A50707C09F}" type="pres">
      <dgm:prSet presAssocID="{AAF3B6D6-4F1F-4D7E-BA34-3F867D0B7DF4}" presName="img" presStyleLbl="fgImgPlace1" presStyleIdx="0" presStyleCnt="4"/>
      <dgm:spPr>
        <a:solidFill>
          <a:srgbClr val="FF0000"/>
        </a:solidFill>
      </dgm:spPr>
    </dgm:pt>
    <dgm:pt modelId="{5361F03A-8DE0-4377-AC0A-5BEB9CCF8669}" type="pres">
      <dgm:prSet presAssocID="{AAF3B6D6-4F1F-4D7E-BA34-3F867D0B7DF4}" presName="text" presStyleLbl="node1" presStyleIdx="0" presStyleCnt="4">
        <dgm:presLayoutVars>
          <dgm:bulletEnabled val="1"/>
        </dgm:presLayoutVars>
      </dgm:prSet>
      <dgm:spPr/>
    </dgm:pt>
    <dgm:pt modelId="{CC5FA3B6-5E8B-4E90-B108-BE033B8D2695}" type="pres">
      <dgm:prSet presAssocID="{C23FE27F-F7DD-4572-B495-FCFE3312A900}" presName="spacer" presStyleCnt="0"/>
      <dgm:spPr/>
    </dgm:pt>
    <dgm:pt modelId="{69CF98A9-15C1-4119-B92B-BD5DF1C01108}" type="pres">
      <dgm:prSet presAssocID="{0E3D70DF-1FD2-4A9D-909A-E7B5CF599776}" presName="comp" presStyleCnt="0"/>
      <dgm:spPr/>
    </dgm:pt>
    <dgm:pt modelId="{065111DF-F2D6-4149-A7B8-0F97BFD26B9B}" type="pres">
      <dgm:prSet presAssocID="{0E3D70DF-1FD2-4A9D-909A-E7B5CF599776}" presName="box" presStyleLbl="node1" presStyleIdx="1" presStyleCnt="4"/>
      <dgm:spPr/>
    </dgm:pt>
    <dgm:pt modelId="{C0DCF33F-9E16-4963-95C3-4387DC0A6CAC}" type="pres">
      <dgm:prSet presAssocID="{0E3D70DF-1FD2-4A9D-909A-E7B5CF599776}" presName="img" presStyleLbl="fgImgPlace1" presStyleIdx="1" presStyleCnt="4"/>
      <dgm:spPr>
        <a:solidFill>
          <a:srgbClr val="FFFF00"/>
        </a:solidFill>
      </dgm:spPr>
    </dgm:pt>
    <dgm:pt modelId="{CE38EEE0-EF27-40CD-A326-35FEB50A3463}" type="pres">
      <dgm:prSet presAssocID="{0E3D70DF-1FD2-4A9D-909A-E7B5CF599776}" presName="text" presStyleLbl="node1" presStyleIdx="1" presStyleCnt="4">
        <dgm:presLayoutVars>
          <dgm:bulletEnabled val="1"/>
        </dgm:presLayoutVars>
      </dgm:prSet>
      <dgm:spPr/>
    </dgm:pt>
    <dgm:pt modelId="{2D555B7F-30D1-4A06-A79F-740A4F6F509B}" type="pres">
      <dgm:prSet presAssocID="{FC279CBC-B4A4-4D06-BAD7-D96BCBC13B21}" presName="spacer" presStyleCnt="0"/>
      <dgm:spPr/>
    </dgm:pt>
    <dgm:pt modelId="{ED8256D4-F33B-4B52-ACE5-94F38F67A2A7}" type="pres">
      <dgm:prSet presAssocID="{FFDB39C6-C66B-4E27-A8CA-5801AB16AD6C}" presName="comp" presStyleCnt="0"/>
      <dgm:spPr/>
    </dgm:pt>
    <dgm:pt modelId="{9E37D13C-3ABC-41B8-A77E-85DB44D60A1D}" type="pres">
      <dgm:prSet presAssocID="{FFDB39C6-C66B-4E27-A8CA-5801AB16AD6C}" presName="box" presStyleLbl="node1" presStyleIdx="2" presStyleCnt="4"/>
      <dgm:spPr/>
    </dgm:pt>
    <dgm:pt modelId="{DB8B2F34-89F0-475C-83FE-F74D4405D903}" type="pres">
      <dgm:prSet presAssocID="{FFDB39C6-C66B-4E27-A8CA-5801AB16AD6C}" presName="img" presStyleLbl="fgImgPlace1" presStyleIdx="2" presStyleCnt="4"/>
      <dgm:spPr>
        <a:solidFill>
          <a:srgbClr val="00B050"/>
        </a:solidFill>
      </dgm:spPr>
    </dgm:pt>
    <dgm:pt modelId="{0108D4B0-5A6A-4EF4-A403-DB2F720A9EB5}" type="pres">
      <dgm:prSet presAssocID="{FFDB39C6-C66B-4E27-A8CA-5801AB16AD6C}" presName="text" presStyleLbl="node1" presStyleIdx="2" presStyleCnt="4">
        <dgm:presLayoutVars>
          <dgm:bulletEnabled val="1"/>
        </dgm:presLayoutVars>
      </dgm:prSet>
      <dgm:spPr/>
    </dgm:pt>
    <dgm:pt modelId="{C2D233B0-BF18-4B33-B153-2C0B55E39878}" type="pres">
      <dgm:prSet presAssocID="{F76143A9-7A3A-4276-AB97-D5D6E5060CA0}" presName="spacer" presStyleCnt="0"/>
      <dgm:spPr/>
    </dgm:pt>
    <dgm:pt modelId="{150B6884-CEF4-454D-A8BF-3F2978F9F5F8}" type="pres">
      <dgm:prSet presAssocID="{B189629A-795A-47B4-97DE-612AED268809}" presName="comp" presStyleCnt="0"/>
      <dgm:spPr/>
    </dgm:pt>
    <dgm:pt modelId="{5396201E-B112-4D3E-B912-845BB9D45FC5}" type="pres">
      <dgm:prSet presAssocID="{B189629A-795A-47B4-97DE-612AED268809}" presName="box" presStyleLbl="node1" presStyleIdx="3" presStyleCnt="4"/>
      <dgm:spPr/>
    </dgm:pt>
    <dgm:pt modelId="{A2FAFC86-EA34-4C6B-A05F-D0B17217D7AC}" type="pres">
      <dgm:prSet presAssocID="{B189629A-795A-47B4-97DE-612AED268809}" presName="img" presStyleLbl="fgImgPlace1" presStyleIdx="3" presStyleCnt="4"/>
      <dgm:spPr>
        <a:solidFill>
          <a:srgbClr val="CC00FF"/>
        </a:solidFill>
      </dgm:spPr>
    </dgm:pt>
    <dgm:pt modelId="{F68763D2-5A46-4164-B373-5EC360815A69}" type="pres">
      <dgm:prSet presAssocID="{B189629A-795A-47B4-97DE-612AED268809}" presName="text" presStyleLbl="node1" presStyleIdx="3" presStyleCnt="4">
        <dgm:presLayoutVars>
          <dgm:bulletEnabled val="1"/>
        </dgm:presLayoutVars>
      </dgm:prSet>
      <dgm:spPr/>
    </dgm:pt>
  </dgm:ptLst>
  <dgm:cxnLst>
    <dgm:cxn modelId="{AF18D83B-5717-4693-8852-6A779DF95B21}" type="presOf" srcId="{B189629A-795A-47B4-97DE-612AED268809}" destId="{5396201E-B112-4D3E-B912-845BB9D45FC5}" srcOrd="0" destOrd="0" presId="urn:microsoft.com/office/officeart/2005/8/layout/vList4#1"/>
    <dgm:cxn modelId="{5F01193F-88BE-4718-8C62-AB5FBE82E3AD}" type="presOf" srcId="{FFDB39C6-C66B-4E27-A8CA-5801AB16AD6C}" destId="{9E37D13C-3ABC-41B8-A77E-85DB44D60A1D}" srcOrd="0" destOrd="0" presId="urn:microsoft.com/office/officeart/2005/8/layout/vList4#1"/>
    <dgm:cxn modelId="{6D230163-7777-4476-AE9B-07ED85256842}" srcId="{14237007-BA4E-448A-A78F-BDF0E15235FB}" destId="{B189629A-795A-47B4-97DE-612AED268809}" srcOrd="3" destOrd="0" parTransId="{515864AB-D7A8-4F25-B4EB-D7A84136A54C}" sibTransId="{59D8013B-188A-49EE-94D2-C06EFE4F9567}"/>
    <dgm:cxn modelId="{8BF14046-B940-447B-8952-9A67B2B39AD5}" type="presOf" srcId="{AAF3B6D6-4F1F-4D7E-BA34-3F867D0B7DF4}" destId="{87D6EAA6-5726-4592-B2A0-587CB425C96D}" srcOrd="0" destOrd="0" presId="urn:microsoft.com/office/officeart/2005/8/layout/vList4#1"/>
    <dgm:cxn modelId="{A65C7B6B-1E4A-45E4-8637-D6627ABFE524}" type="presOf" srcId="{AAF3B6D6-4F1F-4D7E-BA34-3F867D0B7DF4}" destId="{5361F03A-8DE0-4377-AC0A-5BEB9CCF8669}" srcOrd="1" destOrd="0" presId="urn:microsoft.com/office/officeart/2005/8/layout/vList4#1"/>
    <dgm:cxn modelId="{E5DA6D83-4E84-4B35-A14E-2A372E79CACD}" srcId="{14237007-BA4E-448A-A78F-BDF0E15235FB}" destId="{AAF3B6D6-4F1F-4D7E-BA34-3F867D0B7DF4}" srcOrd="0" destOrd="0" parTransId="{7CFDC413-E1A2-40B4-91A4-FB2F3A990904}" sibTransId="{C23FE27F-F7DD-4572-B495-FCFE3312A900}"/>
    <dgm:cxn modelId="{C7127293-AFAF-4800-BD35-A275DE240421}" srcId="{14237007-BA4E-448A-A78F-BDF0E15235FB}" destId="{0E3D70DF-1FD2-4A9D-909A-E7B5CF599776}" srcOrd="1" destOrd="0" parTransId="{A44D488B-25F7-4B7B-82A4-587EACEBD270}" sibTransId="{FC279CBC-B4A4-4D06-BAD7-D96BCBC13B21}"/>
    <dgm:cxn modelId="{4597E6BE-6C38-4CCE-8BCB-9ED44E3CF9F9}" type="presOf" srcId="{0E3D70DF-1FD2-4A9D-909A-E7B5CF599776}" destId="{CE38EEE0-EF27-40CD-A326-35FEB50A3463}" srcOrd="1" destOrd="0" presId="urn:microsoft.com/office/officeart/2005/8/layout/vList4#1"/>
    <dgm:cxn modelId="{D97AFCC8-7F1C-4D3C-9457-83CE996F471E}" type="presOf" srcId="{B189629A-795A-47B4-97DE-612AED268809}" destId="{F68763D2-5A46-4164-B373-5EC360815A69}" srcOrd="1" destOrd="0" presId="urn:microsoft.com/office/officeart/2005/8/layout/vList4#1"/>
    <dgm:cxn modelId="{7FEB6EE0-5AAD-465B-9E79-A0F82C525084}" srcId="{14237007-BA4E-448A-A78F-BDF0E15235FB}" destId="{FFDB39C6-C66B-4E27-A8CA-5801AB16AD6C}" srcOrd="2" destOrd="0" parTransId="{1D63877B-D363-42C8-B613-C1BA316A7496}" sibTransId="{F76143A9-7A3A-4276-AB97-D5D6E5060CA0}"/>
    <dgm:cxn modelId="{F75B04E1-1925-4923-8460-E6F36FCAD8AA}" type="presOf" srcId="{14237007-BA4E-448A-A78F-BDF0E15235FB}" destId="{3447B538-4AB6-4B40-8731-91D419524D15}" srcOrd="0" destOrd="0" presId="urn:microsoft.com/office/officeart/2005/8/layout/vList4#1"/>
    <dgm:cxn modelId="{8E3FE4E2-B9D5-4B0B-B294-C69D3A867F26}" type="presOf" srcId="{0E3D70DF-1FD2-4A9D-909A-E7B5CF599776}" destId="{065111DF-F2D6-4149-A7B8-0F97BFD26B9B}" srcOrd="0" destOrd="0" presId="urn:microsoft.com/office/officeart/2005/8/layout/vList4#1"/>
    <dgm:cxn modelId="{A81FA4E3-F3CD-4776-A156-50BC7C541638}" type="presOf" srcId="{FFDB39C6-C66B-4E27-A8CA-5801AB16AD6C}" destId="{0108D4B0-5A6A-4EF4-A403-DB2F720A9EB5}" srcOrd="1" destOrd="0" presId="urn:microsoft.com/office/officeart/2005/8/layout/vList4#1"/>
    <dgm:cxn modelId="{901754E5-2180-4E22-BE41-F104A2984BB7}" type="presParOf" srcId="{3447B538-4AB6-4B40-8731-91D419524D15}" destId="{851D8003-7A03-4261-8B53-C21308285595}" srcOrd="0" destOrd="0" presId="urn:microsoft.com/office/officeart/2005/8/layout/vList4#1"/>
    <dgm:cxn modelId="{56521557-44F0-488A-8EFA-1442901907F8}" type="presParOf" srcId="{851D8003-7A03-4261-8B53-C21308285595}" destId="{87D6EAA6-5726-4592-B2A0-587CB425C96D}" srcOrd="0" destOrd="0" presId="urn:microsoft.com/office/officeart/2005/8/layout/vList4#1"/>
    <dgm:cxn modelId="{A0B906F2-30F1-4E70-A649-85AFA0FD1F35}" type="presParOf" srcId="{851D8003-7A03-4261-8B53-C21308285595}" destId="{75A73DC8-77B8-49C9-89DA-B9A50707C09F}" srcOrd="1" destOrd="0" presId="urn:microsoft.com/office/officeart/2005/8/layout/vList4#1"/>
    <dgm:cxn modelId="{AEF2EB6A-536C-4063-8DE3-C0AD6598ADCB}" type="presParOf" srcId="{851D8003-7A03-4261-8B53-C21308285595}" destId="{5361F03A-8DE0-4377-AC0A-5BEB9CCF8669}" srcOrd="2" destOrd="0" presId="urn:microsoft.com/office/officeart/2005/8/layout/vList4#1"/>
    <dgm:cxn modelId="{62183922-1580-4F56-AE42-49D9D96EB875}" type="presParOf" srcId="{3447B538-4AB6-4B40-8731-91D419524D15}" destId="{CC5FA3B6-5E8B-4E90-B108-BE033B8D2695}" srcOrd="1" destOrd="0" presId="urn:microsoft.com/office/officeart/2005/8/layout/vList4#1"/>
    <dgm:cxn modelId="{C5BA6FAE-7AED-4226-BC72-FA7192121C64}" type="presParOf" srcId="{3447B538-4AB6-4B40-8731-91D419524D15}" destId="{69CF98A9-15C1-4119-B92B-BD5DF1C01108}" srcOrd="2" destOrd="0" presId="urn:microsoft.com/office/officeart/2005/8/layout/vList4#1"/>
    <dgm:cxn modelId="{97ED5836-5A82-468D-A4C4-2C787A107A56}" type="presParOf" srcId="{69CF98A9-15C1-4119-B92B-BD5DF1C01108}" destId="{065111DF-F2D6-4149-A7B8-0F97BFD26B9B}" srcOrd="0" destOrd="0" presId="urn:microsoft.com/office/officeart/2005/8/layout/vList4#1"/>
    <dgm:cxn modelId="{FADEE69D-3643-41B8-9F90-5D3AA2EAA0C8}" type="presParOf" srcId="{69CF98A9-15C1-4119-B92B-BD5DF1C01108}" destId="{C0DCF33F-9E16-4963-95C3-4387DC0A6CAC}" srcOrd="1" destOrd="0" presId="urn:microsoft.com/office/officeart/2005/8/layout/vList4#1"/>
    <dgm:cxn modelId="{BECE2E44-B512-4165-A12C-5EAF6A2A1077}" type="presParOf" srcId="{69CF98A9-15C1-4119-B92B-BD5DF1C01108}" destId="{CE38EEE0-EF27-40CD-A326-35FEB50A3463}" srcOrd="2" destOrd="0" presId="urn:microsoft.com/office/officeart/2005/8/layout/vList4#1"/>
    <dgm:cxn modelId="{6B51A4EE-AD8F-4355-A337-284E762D021C}" type="presParOf" srcId="{3447B538-4AB6-4B40-8731-91D419524D15}" destId="{2D555B7F-30D1-4A06-A79F-740A4F6F509B}" srcOrd="3" destOrd="0" presId="urn:microsoft.com/office/officeart/2005/8/layout/vList4#1"/>
    <dgm:cxn modelId="{9999C8DB-A736-406A-80E0-04F8D041063B}" type="presParOf" srcId="{3447B538-4AB6-4B40-8731-91D419524D15}" destId="{ED8256D4-F33B-4B52-ACE5-94F38F67A2A7}" srcOrd="4" destOrd="0" presId="urn:microsoft.com/office/officeart/2005/8/layout/vList4#1"/>
    <dgm:cxn modelId="{C24F9D28-CB22-475E-A480-33378C367291}" type="presParOf" srcId="{ED8256D4-F33B-4B52-ACE5-94F38F67A2A7}" destId="{9E37D13C-3ABC-41B8-A77E-85DB44D60A1D}" srcOrd="0" destOrd="0" presId="urn:microsoft.com/office/officeart/2005/8/layout/vList4#1"/>
    <dgm:cxn modelId="{CBD0B345-9399-43F3-AFBA-EA46080C6142}" type="presParOf" srcId="{ED8256D4-F33B-4B52-ACE5-94F38F67A2A7}" destId="{DB8B2F34-89F0-475C-83FE-F74D4405D903}" srcOrd="1" destOrd="0" presId="urn:microsoft.com/office/officeart/2005/8/layout/vList4#1"/>
    <dgm:cxn modelId="{D84A4608-1814-4EAD-9D29-9782C01C60A6}" type="presParOf" srcId="{ED8256D4-F33B-4B52-ACE5-94F38F67A2A7}" destId="{0108D4B0-5A6A-4EF4-A403-DB2F720A9EB5}" srcOrd="2" destOrd="0" presId="urn:microsoft.com/office/officeart/2005/8/layout/vList4#1"/>
    <dgm:cxn modelId="{86A91D00-832E-4A53-B5AF-29741BD54775}" type="presParOf" srcId="{3447B538-4AB6-4B40-8731-91D419524D15}" destId="{C2D233B0-BF18-4B33-B153-2C0B55E39878}" srcOrd="5" destOrd="0" presId="urn:microsoft.com/office/officeart/2005/8/layout/vList4#1"/>
    <dgm:cxn modelId="{A7BD43EF-3628-43C4-9F6F-42D35076439A}" type="presParOf" srcId="{3447B538-4AB6-4B40-8731-91D419524D15}" destId="{150B6884-CEF4-454D-A8BF-3F2978F9F5F8}" srcOrd="6" destOrd="0" presId="urn:microsoft.com/office/officeart/2005/8/layout/vList4#1"/>
    <dgm:cxn modelId="{1C4EE9F8-AA1F-4448-A8B6-2AA66A0E5F90}" type="presParOf" srcId="{150B6884-CEF4-454D-A8BF-3F2978F9F5F8}" destId="{5396201E-B112-4D3E-B912-845BB9D45FC5}" srcOrd="0" destOrd="0" presId="urn:microsoft.com/office/officeart/2005/8/layout/vList4#1"/>
    <dgm:cxn modelId="{0EDA4B33-70D1-4135-9077-D9E5A3AA3E75}" type="presParOf" srcId="{150B6884-CEF4-454D-A8BF-3F2978F9F5F8}" destId="{A2FAFC86-EA34-4C6B-A05F-D0B17217D7AC}" srcOrd="1" destOrd="0" presId="urn:microsoft.com/office/officeart/2005/8/layout/vList4#1"/>
    <dgm:cxn modelId="{22562C58-F460-4421-8D4A-8577F5E22FEE}" type="presParOf" srcId="{150B6884-CEF4-454D-A8BF-3F2978F9F5F8}" destId="{F68763D2-5A46-4164-B373-5EC360815A69}" srcOrd="2" destOrd="0" presId="urn:microsoft.com/office/officeart/2005/8/layout/vList4#1"/>
  </dgm:cxnLst>
  <dgm:bg/>
  <dgm:whole/>
  <dgm:extLst>
    <a:ext uri="http://schemas.microsoft.com/office/drawing/2008/diagram">
      <dsp:dataModelExt xmlns:dsp="http://schemas.microsoft.com/office/drawing/2008/diagram" relId="rId1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BCF2A3C-5978-4213-AE04-3EBFF9FC5DB9}">
      <dsp:nvSpPr>
        <dsp:cNvPr id="0" name=""/>
        <dsp:cNvSpPr/>
      </dsp:nvSpPr>
      <dsp:spPr>
        <a:xfrm rot="10800000">
          <a:off x="804734" y="0"/>
          <a:ext cx="2113808" cy="377915"/>
        </a:xfrm>
        <a:prstGeom prst="homePlate">
          <a:avLst/>
        </a:prstGeom>
        <a:solidFill>
          <a:schemeClr val="lt1">
            <a:hueOff val="0"/>
            <a:satOff val="0"/>
            <a:lumOff val="0"/>
            <a:alphaOff val="0"/>
          </a:schemeClr>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1826" tIns="45720" rIns="85344" bIns="45720" numCol="1" spcCol="1270" anchor="ctr" anchorCtr="0">
          <a:noAutofit/>
        </a:bodyPr>
        <a:lstStyle/>
        <a:p>
          <a:pPr marL="0" lvl="0" indent="0" algn="l" defTabSz="533400">
            <a:lnSpc>
              <a:spcPct val="90000"/>
            </a:lnSpc>
            <a:spcBef>
              <a:spcPct val="0"/>
            </a:spcBef>
            <a:spcAft>
              <a:spcPct val="35000"/>
            </a:spcAft>
            <a:buNone/>
          </a:pPr>
          <a:r>
            <a:rPr lang="en-US" sz="1200" kern="1200">
              <a:solidFill>
                <a:schemeClr val="tx1"/>
              </a:solidFill>
            </a:rPr>
            <a:t>  Tuberculosis (1era línea)</a:t>
          </a:r>
        </a:p>
      </dsp:txBody>
      <dsp:txXfrm rot="10800000">
        <a:off x="899213" y="0"/>
        <a:ext cx="2019329" cy="377915"/>
      </dsp:txXfrm>
    </dsp:sp>
    <dsp:sp modelId="{59F227A9-F4AF-4773-A796-575E8BF3AAA9}">
      <dsp:nvSpPr>
        <dsp:cNvPr id="0" name=""/>
        <dsp:cNvSpPr/>
      </dsp:nvSpPr>
      <dsp:spPr>
        <a:xfrm>
          <a:off x="610117" y="40317"/>
          <a:ext cx="329572" cy="298641"/>
        </a:xfrm>
        <a:prstGeom prst="ellipse">
          <a:avLst/>
        </a:prstGeom>
        <a:solidFill>
          <a:srgbClr val="FF0000"/>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69F23E2E-DE00-4968-9046-33924AC88D8B}">
      <dsp:nvSpPr>
        <dsp:cNvPr id="0" name=""/>
        <dsp:cNvSpPr/>
      </dsp:nvSpPr>
      <dsp:spPr>
        <a:xfrm rot="10800000">
          <a:off x="729468" y="400140"/>
          <a:ext cx="2169516" cy="355313"/>
        </a:xfrm>
        <a:prstGeom prst="homePlate">
          <a:avLst/>
        </a:prstGeom>
        <a:solidFill>
          <a:schemeClr val="lt1">
            <a:hueOff val="0"/>
            <a:satOff val="0"/>
            <a:lumOff val="0"/>
            <a:alphaOff val="0"/>
          </a:schemeClr>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1826" tIns="45720" rIns="85344" bIns="45720" numCol="1" spcCol="1270" anchor="ctr" anchorCtr="0">
          <a:noAutofit/>
        </a:bodyPr>
        <a:lstStyle/>
        <a:p>
          <a:pPr marL="0" lvl="0" indent="0" algn="l" defTabSz="533400">
            <a:lnSpc>
              <a:spcPct val="90000"/>
            </a:lnSpc>
            <a:spcBef>
              <a:spcPct val="0"/>
            </a:spcBef>
            <a:spcAft>
              <a:spcPct val="35000"/>
            </a:spcAft>
            <a:buNone/>
          </a:pPr>
          <a:r>
            <a:rPr lang="en-US" sz="1200" kern="1200">
              <a:solidFill>
                <a:schemeClr val="tx1"/>
              </a:solidFill>
            </a:rPr>
            <a:t>ARV-Adultos</a:t>
          </a:r>
        </a:p>
      </dsp:txBody>
      <dsp:txXfrm rot="10800000">
        <a:off x="818296" y="400140"/>
        <a:ext cx="2080688" cy="355313"/>
      </dsp:txXfrm>
    </dsp:sp>
    <dsp:sp modelId="{EC1F5843-F705-48AF-90DD-8DE562A9B2D2}">
      <dsp:nvSpPr>
        <dsp:cNvPr id="0" name=""/>
        <dsp:cNvSpPr/>
      </dsp:nvSpPr>
      <dsp:spPr>
        <a:xfrm>
          <a:off x="521906" y="408329"/>
          <a:ext cx="328936" cy="315396"/>
        </a:xfrm>
        <a:prstGeom prst="ellipse">
          <a:avLst/>
        </a:prstGeom>
        <a:solidFill>
          <a:srgbClr val="00B050"/>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70698EA2-C829-432F-917C-E73C721A9F87}">
      <dsp:nvSpPr>
        <dsp:cNvPr id="0" name=""/>
        <dsp:cNvSpPr/>
      </dsp:nvSpPr>
      <dsp:spPr>
        <a:xfrm rot="10800000">
          <a:off x="765205" y="776997"/>
          <a:ext cx="2126339" cy="329584"/>
        </a:xfrm>
        <a:prstGeom prst="homePlate">
          <a:avLst/>
        </a:prstGeom>
        <a:solidFill>
          <a:schemeClr val="lt1">
            <a:hueOff val="0"/>
            <a:satOff val="0"/>
            <a:lumOff val="0"/>
            <a:alphaOff val="0"/>
          </a:schemeClr>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1826" tIns="45720" rIns="85344" bIns="45720" numCol="1" spcCol="1270" anchor="ctr" anchorCtr="0">
          <a:noAutofit/>
        </a:bodyPr>
        <a:lstStyle/>
        <a:p>
          <a:pPr marL="0" lvl="0" indent="0" algn="l" defTabSz="533400">
            <a:lnSpc>
              <a:spcPct val="90000"/>
            </a:lnSpc>
            <a:spcBef>
              <a:spcPct val="0"/>
            </a:spcBef>
            <a:spcAft>
              <a:spcPct val="35000"/>
            </a:spcAft>
            <a:buNone/>
          </a:pPr>
          <a:r>
            <a:rPr lang="en-US" sz="1200" kern="1200">
              <a:solidFill>
                <a:schemeClr val="tx1"/>
              </a:solidFill>
            </a:rPr>
            <a:t>  ARV-pediátricos</a:t>
          </a:r>
        </a:p>
      </dsp:txBody>
      <dsp:txXfrm rot="10800000">
        <a:off x="847601" y="776997"/>
        <a:ext cx="2043943" cy="329584"/>
      </dsp:txXfrm>
    </dsp:sp>
    <dsp:sp modelId="{F58FA2C1-5285-418E-B725-77E6D153AC4C}">
      <dsp:nvSpPr>
        <dsp:cNvPr id="0" name=""/>
        <dsp:cNvSpPr/>
      </dsp:nvSpPr>
      <dsp:spPr>
        <a:xfrm>
          <a:off x="498608" y="778053"/>
          <a:ext cx="342350" cy="327472"/>
        </a:xfrm>
        <a:prstGeom prst="ellipse">
          <a:avLst/>
        </a:prstGeom>
        <a:solidFill>
          <a:srgbClr val="EA2DEF"/>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B9D59A67-A734-4526-9B4D-B275A7D8A7B6}">
      <dsp:nvSpPr>
        <dsp:cNvPr id="0" name=""/>
        <dsp:cNvSpPr/>
      </dsp:nvSpPr>
      <dsp:spPr>
        <a:xfrm rot="10800000">
          <a:off x="683804" y="1128125"/>
          <a:ext cx="2194760" cy="380135"/>
        </a:xfrm>
        <a:prstGeom prst="homePlate">
          <a:avLst/>
        </a:prstGeom>
        <a:solidFill>
          <a:schemeClr val="lt1">
            <a:hueOff val="0"/>
            <a:satOff val="0"/>
            <a:lumOff val="0"/>
            <a:alphaOff val="0"/>
          </a:schemeClr>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1826" tIns="45720" rIns="85344" bIns="45720" numCol="1" spcCol="1270" anchor="ctr" anchorCtr="0">
          <a:noAutofit/>
        </a:bodyPr>
        <a:lstStyle/>
        <a:p>
          <a:pPr marL="0" lvl="0" indent="0" algn="l" defTabSz="533400">
            <a:lnSpc>
              <a:spcPct val="90000"/>
            </a:lnSpc>
            <a:spcBef>
              <a:spcPct val="0"/>
            </a:spcBef>
            <a:spcAft>
              <a:spcPct val="35000"/>
            </a:spcAft>
            <a:buNone/>
          </a:pPr>
          <a:r>
            <a:rPr lang="en-US" sz="1200" kern="1200">
              <a:solidFill>
                <a:schemeClr val="tx1"/>
              </a:solidFill>
            </a:rPr>
            <a:t>  Trazadores uso PN</a:t>
          </a:r>
        </a:p>
      </dsp:txBody>
      <dsp:txXfrm rot="10800000">
        <a:off x="778838" y="1128125"/>
        <a:ext cx="2099726" cy="380135"/>
      </dsp:txXfrm>
    </dsp:sp>
    <dsp:sp modelId="{0FFF0D96-60B8-44E1-BF64-BDE474AC69E9}">
      <dsp:nvSpPr>
        <dsp:cNvPr id="0" name=""/>
        <dsp:cNvSpPr/>
      </dsp:nvSpPr>
      <dsp:spPr>
        <a:xfrm>
          <a:off x="508748" y="1159167"/>
          <a:ext cx="327525" cy="318052"/>
        </a:xfrm>
        <a:prstGeom prst="ellipse">
          <a:avLst/>
        </a:prstGeom>
        <a:solidFill>
          <a:srgbClr val="00B050"/>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D5D227DA-E2BB-49B6-9860-930265256199}">
      <dsp:nvSpPr>
        <dsp:cNvPr id="0" name=""/>
        <dsp:cNvSpPr/>
      </dsp:nvSpPr>
      <dsp:spPr>
        <a:xfrm rot="10800000">
          <a:off x="734098" y="1530485"/>
          <a:ext cx="2156395" cy="377915"/>
        </a:xfrm>
        <a:prstGeom prst="homePlate">
          <a:avLst/>
        </a:prstGeom>
        <a:solidFill>
          <a:schemeClr val="lt1">
            <a:hueOff val="0"/>
            <a:satOff val="0"/>
            <a:lumOff val="0"/>
            <a:alphaOff val="0"/>
          </a:schemeClr>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1826" tIns="45720" rIns="85344" bIns="45720" numCol="1" spcCol="1270" anchor="ctr" anchorCtr="0">
          <a:noAutofit/>
        </a:bodyPr>
        <a:lstStyle/>
        <a:p>
          <a:pPr marL="0" lvl="0" indent="0" algn="l" defTabSz="533400">
            <a:lnSpc>
              <a:spcPct val="90000"/>
            </a:lnSpc>
            <a:spcBef>
              <a:spcPct val="0"/>
            </a:spcBef>
            <a:spcAft>
              <a:spcPct val="35000"/>
            </a:spcAft>
            <a:buNone/>
          </a:pPr>
          <a:r>
            <a:rPr lang="en-US" sz="1200" kern="1200">
              <a:solidFill>
                <a:schemeClr val="tx1"/>
              </a:solidFill>
            </a:rPr>
            <a:t>  Planificación Familiar</a:t>
          </a:r>
        </a:p>
      </dsp:txBody>
      <dsp:txXfrm rot="10800000">
        <a:off x="828577" y="1530485"/>
        <a:ext cx="2061916" cy="377915"/>
      </dsp:txXfrm>
    </dsp:sp>
    <dsp:sp modelId="{81B86DE7-A5E4-4649-B38B-739C96EC3863}">
      <dsp:nvSpPr>
        <dsp:cNvPr id="0" name=""/>
        <dsp:cNvSpPr/>
      </dsp:nvSpPr>
      <dsp:spPr>
        <a:xfrm>
          <a:off x="516524" y="1562358"/>
          <a:ext cx="334786" cy="312808"/>
        </a:xfrm>
        <a:prstGeom prst="ellipse">
          <a:avLst/>
        </a:prstGeom>
        <a:solidFill>
          <a:srgbClr val="00B050"/>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7D6EAA6-5726-4592-B2A0-587CB425C96D}">
      <dsp:nvSpPr>
        <dsp:cNvPr id="0" name=""/>
        <dsp:cNvSpPr/>
      </dsp:nvSpPr>
      <dsp:spPr>
        <a:xfrm>
          <a:off x="0" y="0"/>
          <a:ext cx="5460546" cy="451619"/>
        </a:xfrm>
        <a:prstGeom prst="roundRect">
          <a:avLst>
            <a:gd name="adj" fmla="val 10000"/>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n-US" sz="1400" kern="1200"/>
            <a:t>Alerta (&lt;=1 M Trazadores PN, TB y ARV) </a:t>
          </a:r>
        </a:p>
      </dsp:txBody>
      <dsp:txXfrm>
        <a:off x="1137271" y="0"/>
        <a:ext cx="4323274" cy="451619"/>
      </dsp:txXfrm>
    </dsp:sp>
    <dsp:sp modelId="{75A73DC8-77B8-49C9-89DA-B9A50707C09F}">
      <dsp:nvSpPr>
        <dsp:cNvPr id="0" name=""/>
        <dsp:cNvSpPr/>
      </dsp:nvSpPr>
      <dsp:spPr>
        <a:xfrm>
          <a:off x="45161" y="45161"/>
          <a:ext cx="1092109" cy="361295"/>
        </a:xfrm>
        <a:prstGeom prst="roundRect">
          <a:avLst>
            <a:gd name="adj" fmla="val 10000"/>
          </a:avLst>
        </a:prstGeom>
        <a:solidFill>
          <a:srgbClr val="FF0000"/>
        </a:solidFill>
        <a:ln w="6350" cap="flat" cmpd="sng" algn="ctr">
          <a:solidFill>
            <a:schemeClr val="accent1">
              <a:shade val="80000"/>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 modelId="{065111DF-F2D6-4149-A7B8-0F97BFD26B9B}">
      <dsp:nvSpPr>
        <dsp:cNvPr id="0" name=""/>
        <dsp:cNvSpPr/>
      </dsp:nvSpPr>
      <dsp:spPr>
        <a:xfrm>
          <a:off x="0" y="496781"/>
          <a:ext cx="5460546" cy="451619"/>
        </a:xfrm>
        <a:prstGeom prst="roundRect">
          <a:avLst>
            <a:gd name="adj" fmla="val 10000"/>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n-US" sz="1400" kern="1200"/>
            <a:t>Stock mínimo (&gt; 1 o &lt;2 M  Trazadores PN, TB y ARV) </a:t>
          </a:r>
        </a:p>
      </dsp:txBody>
      <dsp:txXfrm>
        <a:off x="1137271" y="496781"/>
        <a:ext cx="4323274" cy="451619"/>
      </dsp:txXfrm>
    </dsp:sp>
    <dsp:sp modelId="{C0DCF33F-9E16-4963-95C3-4387DC0A6CAC}">
      <dsp:nvSpPr>
        <dsp:cNvPr id="0" name=""/>
        <dsp:cNvSpPr/>
      </dsp:nvSpPr>
      <dsp:spPr>
        <a:xfrm>
          <a:off x="45161" y="541943"/>
          <a:ext cx="1092109" cy="361295"/>
        </a:xfrm>
        <a:prstGeom prst="roundRect">
          <a:avLst>
            <a:gd name="adj" fmla="val 10000"/>
          </a:avLst>
        </a:prstGeom>
        <a:solidFill>
          <a:srgbClr val="FFFF00"/>
        </a:solidFill>
        <a:ln w="6350" cap="flat" cmpd="sng" algn="ctr">
          <a:solidFill>
            <a:schemeClr val="accent1">
              <a:shade val="80000"/>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 modelId="{9E37D13C-3ABC-41B8-A77E-85DB44D60A1D}">
      <dsp:nvSpPr>
        <dsp:cNvPr id="0" name=""/>
        <dsp:cNvSpPr/>
      </dsp:nvSpPr>
      <dsp:spPr>
        <a:xfrm>
          <a:off x="0" y="993562"/>
          <a:ext cx="5460546" cy="451619"/>
        </a:xfrm>
        <a:prstGeom prst="roundRect">
          <a:avLst>
            <a:gd name="adj" fmla="val 10000"/>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n-US" sz="1400" kern="1200"/>
            <a:t>Normostock (&gt;= 2 o &lt;= 5 M  Trazadores PN , TB y ARV) </a:t>
          </a:r>
        </a:p>
      </dsp:txBody>
      <dsp:txXfrm>
        <a:off x="1137271" y="993562"/>
        <a:ext cx="4323274" cy="451619"/>
      </dsp:txXfrm>
    </dsp:sp>
    <dsp:sp modelId="{DB8B2F34-89F0-475C-83FE-F74D4405D903}">
      <dsp:nvSpPr>
        <dsp:cNvPr id="0" name=""/>
        <dsp:cNvSpPr/>
      </dsp:nvSpPr>
      <dsp:spPr>
        <a:xfrm>
          <a:off x="45161" y="1038724"/>
          <a:ext cx="1092109" cy="361295"/>
        </a:xfrm>
        <a:prstGeom prst="roundRect">
          <a:avLst>
            <a:gd name="adj" fmla="val 10000"/>
          </a:avLst>
        </a:prstGeom>
        <a:solidFill>
          <a:srgbClr val="00B050"/>
        </a:solidFill>
        <a:ln w="6350" cap="flat" cmpd="sng" algn="ctr">
          <a:solidFill>
            <a:schemeClr val="accent1">
              <a:shade val="80000"/>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 modelId="{5396201E-B112-4D3E-B912-845BB9D45FC5}">
      <dsp:nvSpPr>
        <dsp:cNvPr id="0" name=""/>
        <dsp:cNvSpPr/>
      </dsp:nvSpPr>
      <dsp:spPr>
        <a:xfrm>
          <a:off x="0" y="1490343"/>
          <a:ext cx="5460546" cy="451619"/>
        </a:xfrm>
        <a:prstGeom prst="roundRect">
          <a:avLst>
            <a:gd name="adj" fmla="val 10000"/>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n-US" sz="1400" kern="1200"/>
            <a:t>Sobre stock (&gt; 6 M Trazadores PN, TB y ARV)</a:t>
          </a:r>
        </a:p>
      </dsp:txBody>
      <dsp:txXfrm>
        <a:off x="1137271" y="1490343"/>
        <a:ext cx="4323274" cy="451619"/>
      </dsp:txXfrm>
    </dsp:sp>
    <dsp:sp modelId="{A2FAFC86-EA34-4C6B-A05F-D0B17217D7AC}">
      <dsp:nvSpPr>
        <dsp:cNvPr id="0" name=""/>
        <dsp:cNvSpPr/>
      </dsp:nvSpPr>
      <dsp:spPr>
        <a:xfrm>
          <a:off x="45161" y="1535505"/>
          <a:ext cx="1092109" cy="361295"/>
        </a:xfrm>
        <a:prstGeom prst="roundRect">
          <a:avLst>
            <a:gd name="adj" fmla="val 10000"/>
          </a:avLst>
        </a:prstGeom>
        <a:solidFill>
          <a:srgbClr val="CC00FF"/>
        </a:solidFill>
        <a:ln w="6350" cap="flat" cmpd="sng" algn="ctr">
          <a:solidFill>
            <a:schemeClr val="accent1">
              <a:shade val="80000"/>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vList3#1">
  <dgm:title val=""/>
  <dgm:desc val=""/>
  <dgm:catLst>
    <dgm:cat type="list" pri="14000"/>
    <dgm:cat type="convert" pri="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Flow">
    <dgm:varLst>
      <dgm:dir/>
      <dgm:resizeHandles val="exact"/>
    </dgm:varLst>
    <dgm:alg type="lin">
      <dgm:param type="linDir" val="fromT"/>
      <dgm:param type="vertAlign" val="mid"/>
      <dgm:param type="horzAlign" val="ctr"/>
    </dgm:alg>
    <dgm:shape xmlns:r="http://schemas.openxmlformats.org/officeDocument/2006/relationships" r:blip="">
      <dgm:adjLst/>
    </dgm:shape>
    <dgm:presOf/>
    <dgm:constrLst>
      <dgm:constr type="w" for="ch" forName="composite" refType="w"/>
      <dgm:constr type="h" for="ch" forName="composite" refType="h"/>
      <dgm:constr type="h" for="ch" forName="spacing" refType="h" refFor="ch" refForName="composite" fact="0.25"/>
      <dgm:constr type="h" for="ch" forName="spacing" refType="w" op="lte" fact="0.1"/>
      <dgm:constr type="primFontSz" for="des" ptType="node"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w" for="ch" forName="imgShp" refType="w" fact="0.335"/>
              <dgm:constr type="h" for="ch" forName="imgShp" refType="w" refFor="ch" refForName="imgShp" op="equ"/>
              <dgm:constr type="h" for="ch" forName="imgShp" refType="h" op="lte"/>
              <dgm:constr type="ctrY" for="ch" forName="imgShp" refType="h" fact="0.5"/>
              <dgm:constr type="l" for="ch" forName="imgShp"/>
              <dgm:constr type="w" for="ch" forName="txShp" refType="w" op="equ" fact="0.665"/>
              <dgm:constr type="h" for="ch" forName="txShp" refType="h" refFor="ch" refForName="imgShp" op="equ"/>
              <dgm:constr type="ctrY" for="ch" forName="txShp" refType="h" fact="0.5"/>
              <dgm:constr type="l" for="ch" forName="txShp" refType="w" refFor="ch" refForName="imgShp" fact="0.5"/>
              <dgm:constr type="lMarg" for="ch" forName="txShp" refType="w" refFor="ch" refForName="imgShp" fact="1.25"/>
            </dgm:constrLst>
          </dgm:if>
          <dgm:else name="Name3">
            <dgm:constrLst>
              <dgm:constr type="w" for="ch" forName="imgShp" refType="w" fact="0.335"/>
              <dgm:constr type="h" for="ch" forName="imgShp" refType="w" refFor="ch" refForName="imgShp" op="equ"/>
              <dgm:constr type="h" for="ch" forName="imgShp" refType="h" op="lte"/>
              <dgm:constr type="ctrY" for="ch" forName="imgShp" refType="h" fact="0.5"/>
              <dgm:constr type="r" for="ch" forName="imgShp" refType="w"/>
              <dgm:constr type="w" for="ch" forName="txShp" refType="w" op="equ" fact="0.665"/>
              <dgm:constr type="h" for="ch" forName="txShp" refType="h" refFor="ch" refForName="imgShp" op="equ"/>
              <dgm:constr type="ctrY" for="ch" forName="txShp" refType="h" fact="0.5"/>
              <dgm:constr type="r" for="ch" forName="txShp" refType="ctrX" refFor="ch" refForName="imgShp"/>
              <dgm:constr type="rMarg" for="ch" forName="txShp" refType="w" refFor="ch" refForName="imgShp" fact="1.25"/>
            </dgm:constrLst>
          </dgm:else>
        </dgm:choose>
        <dgm:ruleLst/>
        <dgm:layoutNode name="imgShp" styleLbl="fgImgPlace1">
          <dgm:alg type="sp"/>
          <dgm:shape xmlns:r="http://schemas.openxmlformats.org/officeDocument/2006/relationships" type="ellipse" r:blip="" blipPhldr="1">
            <dgm:adjLst/>
          </dgm:shape>
          <dgm:presOf/>
          <dgm:constrLst/>
          <dgm:ruleLst/>
        </dgm:layoutNode>
        <dgm:layoutNode name="txShp">
          <dgm:varLst>
            <dgm:bulletEnabled val="1"/>
          </dgm:varLst>
          <dgm:alg type="tx"/>
          <dgm:choose name="Name4">
            <dgm:if name="Name5" func="var" arg="dir" op="equ" val="norm">
              <dgm:shape xmlns:r="http://schemas.openxmlformats.org/officeDocument/2006/relationships" rot="180" type="homePlate" r:blip="" zOrderOff="-1">
                <dgm:adjLst/>
              </dgm:shape>
            </dgm:if>
            <dgm:else name="Name6">
              <dgm:shape xmlns:r="http://schemas.openxmlformats.org/officeDocument/2006/relationships" type="homePlate" r:blip="" zOrderOff="-1">
                <dgm:adjLst/>
              </dgm:shape>
            </dgm:else>
          </dgm:choose>
          <dgm:presOf axis="desOrSelf" ptType="node"/>
          <dgm:constrLst>
            <dgm:constr type="tMarg" refType="primFontSz" fact="0.3"/>
            <dgm:constr type="bMarg" refType="primFontSz" fact="0.3"/>
          </dgm:constrLst>
          <dgm:ruleLst>
            <dgm:rule type="primFontSz" val="5" fact="NaN" max="NaN"/>
          </dgm:ruleLst>
        </dgm:layoutNode>
      </dgm:layoutNode>
      <dgm:forEach name="Name7" axis="followSib" ptType="sibTrans" cnt="1">
        <dgm:layoutNode name="spacing">
          <dgm:alg type="sp"/>
          <dgm:shape xmlns:r="http://schemas.openxmlformats.org/officeDocument/2006/relationships" r:blip="">
            <dgm:adjLst/>
          </dgm:shape>
          <dgm:presOf axis="sel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vList4#1">
  <dgm:title val=""/>
  <dgm:desc val=""/>
  <dgm:catLst>
    <dgm:cat type="list" pri="13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resizeHandles val="exact"/>
    </dgm:varLst>
    <dgm:alg type="lin">
      <dgm:param type="linDir" val="fromT"/>
      <dgm:param type="vertAlign" val="t"/>
    </dgm:alg>
    <dgm:shape xmlns:r="http://schemas.openxmlformats.org/officeDocument/2006/relationships" r:blip="">
      <dgm:adjLst/>
    </dgm:shape>
    <dgm:presOf/>
    <dgm:constrLst>
      <dgm:constr type="w" for="ch" forName="comp" refType="w"/>
      <dgm:constr type="h" for="ch" forName="comp" refType="h"/>
      <dgm:constr type="h" for="ch" forName="spacer" refType="h" refFor="ch" refForName="comp" op="equ" fact="0.1"/>
      <dgm:constr type="primFontSz" for="des" forName="text" op="equ" val="65"/>
    </dgm:constrLst>
    <dgm:ruleLst/>
    <dgm:forEach name="Name0" axis="ch" ptType="node">
      <dgm:layoutNode name="comp" styleLbl="node1">
        <dgm:alg type="composite"/>
        <dgm:shape xmlns:r="http://schemas.openxmlformats.org/officeDocument/2006/relationships" r:blip="">
          <dgm:adjLst/>
        </dgm:shape>
        <dgm:presOf/>
        <dgm:choose name="Name1">
          <dgm:if name="Name2" func="var" arg="dir" op="equ" val="norm">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l" for="ch" forName="img" refType="h" refFor="ch" refForName="box" fact="0.1"/>
              <dgm:constr type="h" for="ch" forName="text" refType="h"/>
              <dgm:constr type="l" for="ch" forName="text" refType="r" refFor="ch" refForName="img"/>
              <dgm:constr type="r" for="ch" forName="text" refType="w"/>
            </dgm:constrLst>
          </dgm:if>
          <dgm:else name="Name3">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r" for="ch" forName="img" refType="w" refFor="ch" refForName="box"/>
              <dgm:constr type="rOff" for="ch" forName="img" refType="h" refFor="ch" refForName="box" fact="-0.1"/>
              <dgm:constr type="h" for="ch" forName="text" refType="h"/>
              <dgm:constr type="r" for="ch" forName="text" refType="l" refFor="ch" refForName="img"/>
              <dgm:constr type="l" for="ch" forName="text"/>
            </dgm:constrLst>
          </dgm:else>
        </dgm:choose>
        <dgm:ruleLst/>
        <dgm:layoutNode name="box" styleLbl="node1">
          <dgm:alg type="sp"/>
          <dgm:shape xmlns:r="http://schemas.openxmlformats.org/officeDocument/2006/relationships" type="roundRect" r:blip="">
            <dgm:adjLst>
              <dgm:adj idx="1" val="0.1"/>
            </dgm:adjLst>
          </dgm:shape>
          <dgm:presOf axis="desOrSelf" ptType="node"/>
          <dgm:constrLst/>
          <dgm:ruleLst/>
        </dgm:layoutNode>
        <dgm:layoutNode name="img" styleLbl="fgImgPlace1">
          <dgm:alg type="sp"/>
          <dgm:shape xmlns:r="http://schemas.openxmlformats.org/officeDocument/2006/relationships" type="roundRect" r:blip="" blipPhldr="1">
            <dgm:adjLst>
              <dgm:adj idx="1" val="0.1"/>
            </dgm:adjLst>
          </dgm:shape>
          <dgm:presOf/>
          <dgm:constrLst/>
          <dgm:ruleLst/>
        </dgm:layoutNode>
        <dgm:layoutNode name="text">
          <dgm:varLst>
            <dgm:bulletEnabled val="1"/>
          </dgm:varLst>
          <dgm:alg type="tx">
            <dgm:param type="parTxLTRAlign" val="l"/>
            <dgm:param type="parTxRTLAlign" val="r"/>
          </dgm:alg>
          <dgm:shape xmlns:r="http://schemas.openxmlformats.org/officeDocument/2006/relationships" type="rect" r:blip="" hideGeom="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Name4" axis="followSib" ptType="sibTrans" cnt="1">
        <dgm:layoutNode name="spacer">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diagramQuickStyle" Target="../diagrams/quickStyle1.xml"/><Relationship Id="rId13" Type="http://schemas.openxmlformats.org/officeDocument/2006/relationships/diagramQuickStyle" Target="../diagrams/quickStyle2.xml"/><Relationship Id="rId18" Type="http://schemas.openxmlformats.org/officeDocument/2006/relationships/chart" Target="../charts/chart6.xml"/><Relationship Id="rId3" Type="http://schemas.openxmlformats.org/officeDocument/2006/relationships/chart" Target="../charts/chart2.xml"/><Relationship Id="rId7" Type="http://schemas.openxmlformats.org/officeDocument/2006/relationships/diagramLayout" Target="../diagrams/layout1.xml"/><Relationship Id="rId12" Type="http://schemas.openxmlformats.org/officeDocument/2006/relationships/diagramLayout" Target="../diagrams/layout2.xml"/><Relationship Id="rId17" Type="http://schemas.openxmlformats.org/officeDocument/2006/relationships/chart" Target="../charts/chart5.xml"/><Relationship Id="rId2" Type="http://schemas.openxmlformats.org/officeDocument/2006/relationships/chart" Target="../charts/chart1.xml"/><Relationship Id="rId16" Type="http://schemas.openxmlformats.org/officeDocument/2006/relationships/chart" Target="../charts/chart4.xml"/><Relationship Id="rId1" Type="http://schemas.openxmlformats.org/officeDocument/2006/relationships/image" Target="../media/image1.png"/><Relationship Id="rId6" Type="http://schemas.openxmlformats.org/officeDocument/2006/relationships/diagramData" Target="../diagrams/data1.xml"/><Relationship Id="rId11" Type="http://schemas.openxmlformats.org/officeDocument/2006/relationships/diagramData" Target="../diagrams/data2.xml"/><Relationship Id="rId5" Type="http://schemas.openxmlformats.org/officeDocument/2006/relationships/image" Target="../media/image4.png"/><Relationship Id="rId15" Type="http://schemas.microsoft.com/office/2007/relationships/diagramDrawing" Target="../diagrams/drawing2.xml"/><Relationship Id="rId10" Type="http://schemas.microsoft.com/office/2007/relationships/diagramDrawing" Target="../diagrams/drawing1.xml"/><Relationship Id="rId19" Type="http://schemas.openxmlformats.org/officeDocument/2006/relationships/image" Target="../media/image2.png"/><Relationship Id="rId4" Type="http://schemas.openxmlformats.org/officeDocument/2006/relationships/chart" Target="../charts/chart3.xml"/><Relationship Id="rId9" Type="http://schemas.openxmlformats.org/officeDocument/2006/relationships/diagramColors" Target="../diagrams/colors1.xml"/><Relationship Id="rId14"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editAs="oneCell">
    <xdr:from>
      <xdr:col>5</xdr:col>
      <xdr:colOff>586153</xdr:colOff>
      <xdr:row>0</xdr:row>
      <xdr:rowOff>83738</xdr:rowOff>
    </xdr:from>
    <xdr:to>
      <xdr:col>8</xdr:col>
      <xdr:colOff>424326</xdr:colOff>
      <xdr:row>4</xdr:row>
      <xdr:rowOff>287</xdr:rowOff>
    </xdr:to>
    <xdr:pic>
      <xdr:nvPicPr>
        <xdr:cNvPr id="12" name="Imagen 11">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6593" y="83738"/>
          <a:ext cx="2302748" cy="669889"/>
        </a:xfrm>
        <a:prstGeom prst="rect">
          <a:avLst/>
        </a:prstGeom>
        <a:noFill/>
        <a:ln>
          <a:noFill/>
        </a:ln>
      </xdr:spPr>
    </xdr:pic>
    <xdr:clientData/>
  </xdr:twoCellAnchor>
  <xdr:twoCellAnchor editAs="oneCell">
    <xdr:from>
      <xdr:col>2</xdr:col>
      <xdr:colOff>135651</xdr:colOff>
      <xdr:row>0</xdr:row>
      <xdr:rowOff>0</xdr:rowOff>
    </xdr:from>
    <xdr:to>
      <xdr:col>2</xdr:col>
      <xdr:colOff>933370</xdr:colOff>
      <xdr:row>4</xdr:row>
      <xdr:rowOff>35719</xdr:rowOff>
    </xdr:to>
    <xdr:pic>
      <xdr:nvPicPr>
        <xdr:cNvPr id="2" name="Picture 1">
          <a:extLst>
            <a:ext uri="{FF2B5EF4-FFF2-40B4-BE49-F238E27FC236}">
              <a16:creationId xmlns:a16="http://schemas.microsoft.com/office/drawing/2014/main" id="{9EC7D347-59F5-9CDB-E04D-0E40FFF3338E}"/>
            </a:ext>
          </a:extLst>
        </xdr:cNvPr>
        <xdr:cNvPicPr>
          <a:picLocks noChangeAspect="1"/>
        </xdr:cNvPicPr>
      </xdr:nvPicPr>
      <xdr:blipFill>
        <a:blip xmlns:r="http://schemas.openxmlformats.org/officeDocument/2006/relationships" r:embed="rId2"/>
        <a:stretch>
          <a:fillRect/>
        </a:stretch>
      </xdr:blipFill>
      <xdr:spPr>
        <a:xfrm>
          <a:off x="397589" y="0"/>
          <a:ext cx="797719" cy="7977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0</xdr:row>
      <xdr:rowOff>57247</xdr:rowOff>
    </xdr:from>
    <xdr:to>
      <xdr:col>17</xdr:col>
      <xdr:colOff>1256472</xdr:colOff>
      <xdr:row>3</xdr:row>
      <xdr:rowOff>31542</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68088" y="57247"/>
          <a:ext cx="2411088" cy="575802"/>
        </a:xfrm>
        <a:prstGeom prst="rect">
          <a:avLst/>
        </a:prstGeom>
        <a:noFill/>
        <a:ln>
          <a:noFill/>
        </a:ln>
      </xdr:spPr>
    </xdr:pic>
    <xdr:clientData/>
  </xdr:twoCellAnchor>
  <xdr:twoCellAnchor editAs="oneCell">
    <xdr:from>
      <xdr:col>13</xdr:col>
      <xdr:colOff>749157</xdr:colOff>
      <xdr:row>0</xdr:row>
      <xdr:rowOff>77323</xdr:rowOff>
    </xdr:from>
    <xdr:to>
      <xdr:col>15</xdr:col>
      <xdr:colOff>492302</xdr:colOff>
      <xdr:row>3</xdr:row>
      <xdr:rowOff>32463</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16782" y="77323"/>
          <a:ext cx="1267145" cy="570296"/>
        </a:xfrm>
        <a:prstGeom prst="rect">
          <a:avLst/>
        </a:prstGeom>
      </xdr:spPr>
    </xdr:pic>
    <xdr:clientData/>
  </xdr:twoCellAnchor>
  <xdr:twoCellAnchor editAs="oneCell">
    <xdr:from>
      <xdr:col>0</xdr:col>
      <xdr:colOff>68036</xdr:colOff>
      <xdr:row>0</xdr:row>
      <xdr:rowOff>0</xdr:rowOff>
    </xdr:from>
    <xdr:to>
      <xdr:col>8</xdr:col>
      <xdr:colOff>784112</xdr:colOff>
      <xdr:row>3</xdr:row>
      <xdr:rowOff>185398</xdr:rowOff>
    </xdr:to>
    <xdr:pic>
      <xdr:nvPicPr>
        <xdr:cNvPr id="2" name="Picture 1">
          <a:extLst>
            <a:ext uri="{FF2B5EF4-FFF2-40B4-BE49-F238E27FC236}">
              <a16:creationId xmlns:a16="http://schemas.microsoft.com/office/drawing/2014/main" id="{62E9B94C-2E2B-4997-A7D4-9F1856B44D72}"/>
            </a:ext>
          </a:extLst>
        </xdr:cNvPr>
        <xdr:cNvPicPr>
          <a:picLocks noChangeAspect="1"/>
        </xdr:cNvPicPr>
      </xdr:nvPicPr>
      <xdr:blipFill>
        <a:blip xmlns:r="http://schemas.openxmlformats.org/officeDocument/2006/relationships" r:embed="rId3"/>
        <a:stretch>
          <a:fillRect/>
        </a:stretch>
      </xdr:blipFill>
      <xdr:spPr>
        <a:xfrm>
          <a:off x="68036" y="0"/>
          <a:ext cx="797719" cy="7977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354283</xdr:colOff>
      <xdr:row>0</xdr:row>
      <xdr:rowOff>40821</xdr:rowOff>
    </xdr:from>
    <xdr:to>
      <xdr:col>29</xdr:col>
      <xdr:colOff>49500</xdr:colOff>
      <xdr:row>1</xdr:row>
      <xdr:rowOff>95248</xdr:rowOff>
    </xdr:to>
    <xdr:pic>
      <xdr:nvPicPr>
        <xdr:cNvPr id="18" name="Imagen 17">
          <a:extLst>
            <a:ext uri="{FF2B5EF4-FFF2-40B4-BE49-F238E27FC236}">
              <a16:creationId xmlns:a16="http://schemas.microsoft.com/office/drawing/2014/main" id="{00000000-0008-0000-0200-00001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91854" y="40821"/>
          <a:ext cx="2844166" cy="966106"/>
        </a:xfrm>
        <a:prstGeom prst="rect">
          <a:avLst/>
        </a:prstGeom>
        <a:noFill/>
        <a:ln>
          <a:noFill/>
        </a:ln>
      </xdr:spPr>
    </xdr:pic>
    <xdr:clientData/>
  </xdr:twoCellAnchor>
  <xdr:twoCellAnchor>
    <xdr:from>
      <xdr:col>15</xdr:col>
      <xdr:colOff>15874</xdr:colOff>
      <xdr:row>59</xdr:row>
      <xdr:rowOff>94683</xdr:rowOff>
    </xdr:from>
    <xdr:to>
      <xdr:col>27</xdr:col>
      <xdr:colOff>1002392</xdr:colOff>
      <xdr:row>76</xdr:row>
      <xdr:rowOff>0</xdr:rowOff>
    </xdr:to>
    <xdr:graphicFrame macro="">
      <xdr:nvGraphicFramePr>
        <xdr:cNvPr id="23" name="Gráfico 22">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xdr:row>
      <xdr:rowOff>5232</xdr:rowOff>
    </xdr:from>
    <xdr:to>
      <xdr:col>14</xdr:col>
      <xdr:colOff>13607</xdr:colOff>
      <xdr:row>30</xdr:row>
      <xdr:rowOff>108857</xdr:rowOff>
    </xdr:to>
    <xdr:graphicFrame macro="">
      <xdr:nvGraphicFramePr>
        <xdr:cNvPr id="25" name="Gráfico 24">
          <a:extLst>
            <a:ext uri="{FF2B5EF4-FFF2-40B4-BE49-F238E27FC236}">
              <a16:creationId xmlns:a16="http://schemas.microsoft.com/office/drawing/2014/main" id="{00000000-0008-0000-0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21585</xdr:colOff>
      <xdr:row>76</xdr:row>
      <xdr:rowOff>143344</xdr:rowOff>
    </xdr:from>
    <xdr:to>
      <xdr:col>13</xdr:col>
      <xdr:colOff>635000</xdr:colOff>
      <xdr:row>96</xdr:row>
      <xdr:rowOff>142875</xdr:rowOff>
    </xdr:to>
    <xdr:graphicFrame macro="">
      <xdr:nvGraphicFramePr>
        <xdr:cNvPr id="13" name="Gráfico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250739</xdr:colOff>
      <xdr:row>0</xdr:row>
      <xdr:rowOff>0</xdr:rowOff>
    </xdr:from>
    <xdr:to>
      <xdr:col>6</xdr:col>
      <xdr:colOff>305216</xdr:colOff>
      <xdr:row>0</xdr:row>
      <xdr:rowOff>866321</xdr:rowOff>
    </xdr:to>
    <xdr:pic>
      <xdr:nvPicPr>
        <xdr:cNvPr id="19" name="Imagen 18">
          <a:extLst>
            <a:ext uri="{FF2B5EF4-FFF2-40B4-BE49-F238E27FC236}">
              <a16:creationId xmlns:a16="http://schemas.microsoft.com/office/drawing/2014/main" id="{00000000-0008-0000-0200-000013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19114" y="0"/>
          <a:ext cx="2102352" cy="866321"/>
        </a:xfrm>
        <a:prstGeom prst="rect">
          <a:avLst/>
        </a:prstGeom>
      </xdr:spPr>
    </xdr:pic>
    <xdr:clientData/>
  </xdr:twoCellAnchor>
  <xdr:twoCellAnchor>
    <xdr:from>
      <xdr:col>3</xdr:col>
      <xdr:colOff>333375</xdr:colOff>
      <xdr:row>35</xdr:row>
      <xdr:rowOff>71438</xdr:rowOff>
    </xdr:from>
    <xdr:to>
      <xdr:col>7</xdr:col>
      <xdr:colOff>369096</xdr:colOff>
      <xdr:row>51</xdr:row>
      <xdr:rowOff>47625</xdr:rowOff>
    </xdr:to>
    <xdr:sp macro="" textlink="'tab-graficos'!C96">
      <xdr:nvSpPr>
        <xdr:cNvPr id="27" name="AutoShape 26">
          <a:extLst>
            <a:ext uri="{FF2B5EF4-FFF2-40B4-BE49-F238E27FC236}">
              <a16:creationId xmlns:a16="http://schemas.microsoft.com/office/drawing/2014/main" id="{00000000-0008-0000-0200-00001B000000}"/>
            </a:ext>
          </a:extLst>
        </xdr:cNvPr>
        <xdr:cNvSpPr>
          <a:spLocks noChangeArrowheads="1"/>
        </xdr:cNvSpPr>
      </xdr:nvSpPr>
      <xdr:spPr bwMode="auto">
        <a:xfrm rot="16200000">
          <a:off x="833439" y="9536905"/>
          <a:ext cx="3178968" cy="2345534"/>
        </a:xfrm>
        <a:prstGeom prst="flowChartManualOperation">
          <a:avLst/>
        </a:prstGeom>
        <a:solidFill>
          <a:schemeClr val="accent1">
            <a:lumMod val="20000"/>
            <a:lumOff val="80000"/>
          </a:schemeClr>
        </a:solidFill>
        <a:ln>
          <a:noFill/>
        </a:ln>
        <a:effectLst>
          <a:outerShdw dist="28398" dir="3806097" algn="ctr" rotWithShape="0">
            <a:srgbClr val="243F60">
              <a:alpha val="50000"/>
            </a:srgbClr>
          </a:outerShdw>
        </a:effectLst>
      </xdr:spPr>
      <xdr:txBody>
        <a:bodyPr vertOverflow="clip" wrap="square" lIns="91440" tIns="45720" rIns="91440" bIns="45720" anchor="ctr" upright="1"/>
        <a:lstStyle/>
        <a:p>
          <a:pPr algn="r" rtl="0">
            <a:defRPr sz="1000"/>
          </a:pPr>
          <a:fld id="{34D6CC8B-F6E7-412B-A918-CB13C4763B10}" type="TxLink">
            <a:rPr lang="en-US" sz="1400" b="0" i="0" u="none" strike="noStrike" baseline="0">
              <a:solidFill>
                <a:srgbClr val="000000"/>
              </a:solidFill>
              <a:latin typeface="Calibri"/>
              <a:cs typeface="Calibri"/>
            </a:rPr>
            <a:pPr algn="r" rtl="0">
              <a:defRPr sz="1000"/>
            </a:pPr>
            <a:t>SEMAFORO: Alertas de stocks en almacén central (Mediana de disponibilidad)_jun-2023</a:t>
          </a:fld>
          <a:endParaRPr lang="es-DO" sz="1400" b="0" i="1" u="none" strike="noStrike" baseline="0">
            <a:solidFill>
              <a:srgbClr val="000000"/>
            </a:solidFill>
            <a:latin typeface="Century Gothic"/>
          </a:endParaRPr>
        </a:p>
      </xdr:txBody>
    </xdr:sp>
    <xdr:clientData/>
  </xdr:twoCellAnchor>
  <xdr:twoCellAnchor>
    <xdr:from>
      <xdr:col>7</xdr:col>
      <xdr:colOff>217714</xdr:colOff>
      <xdr:row>38</xdr:row>
      <xdr:rowOff>190500</xdr:rowOff>
    </xdr:from>
    <xdr:to>
      <xdr:col>16</xdr:col>
      <xdr:colOff>154781</xdr:colOff>
      <xdr:row>48</xdr:row>
      <xdr:rowOff>98651</xdr:rowOff>
    </xdr:to>
    <xdr:graphicFrame macro="">
      <xdr:nvGraphicFramePr>
        <xdr:cNvPr id="28" name="Diagrama 27">
          <a:extLst>
            <a:ext uri="{FF2B5EF4-FFF2-40B4-BE49-F238E27FC236}">
              <a16:creationId xmlns:a16="http://schemas.microsoft.com/office/drawing/2014/main" id="{00000000-0008-0000-0200-00001C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2</xdr:col>
      <xdr:colOff>95250</xdr:colOff>
      <xdr:row>11</xdr:row>
      <xdr:rowOff>802819</xdr:rowOff>
    </xdr:from>
    <xdr:to>
      <xdr:col>2</xdr:col>
      <xdr:colOff>811196</xdr:colOff>
      <xdr:row>12</xdr:row>
      <xdr:rowOff>89361</xdr:rowOff>
    </xdr:to>
    <xdr:sp macro="" textlink="">
      <xdr:nvSpPr>
        <xdr:cNvPr id="32" name="AutoShape 20">
          <a:extLst>
            <a:ext uri="{FF2B5EF4-FFF2-40B4-BE49-F238E27FC236}">
              <a16:creationId xmlns:a16="http://schemas.microsoft.com/office/drawing/2014/main" id="{00000000-0008-0000-0200-000020000000}"/>
            </a:ext>
          </a:extLst>
        </xdr:cNvPr>
        <xdr:cNvSpPr>
          <a:spLocks noChangeArrowheads="1"/>
        </xdr:cNvSpPr>
      </xdr:nvSpPr>
      <xdr:spPr bwMode="auto">
        <a:xfrm rot="10800000">
          <a:off x="421821" y="3265712"/>
          <a:ext cx="715946" cy="701685"/>
        </a:xfrm>
        <a:custGeom>
          <a:avLst/>
          <a:gdLst>
            <a:gd name="T0" fmla="*/ 537497 w 21600"/>
            <a:gd name="T1" fmla="*/ 0 h 21600"/>
            <a:gd name="T2" fmla="*/ 322484 w 21600"/>
            <a:gd name="T3" fmla="*/ 215900 h 21600"/>
            <a:gd name="T4" fmla="*/ 0 w 21600"/>
            <a:gd name="T5" fmla="*/ 539780 h 21600"/>
            <a:gd name="T6" fmla="*/ 322484 w 21600"/>
            <a:gd name="T7" fmla="*/ 647700 h 21600"/>
            <a:gd name="T8" fmla="*/ 644969 w 21600"/>
            <a:gd name="T9" fmla="*/ 449792 h 21600"/>
            <a:gd name="T10" fmla="*/ 752475 w 21600"/>
            <a:gd name="T11" fmla="*/ 215900 h 21600"/>
            <a:gd name="T12" fmla="*/ 17694720 60000 65536"/>
            <a:gd name="T13" fmla="*/ 11796480 60000 65536"/>
            <a:gd name="T14" fmla="*/ 11796480 60000 65536"/>
            <a:gd name="T15" fmla="*/ 5898240 60000 65536"/>
            <a:gd name="T16" fmla="*/ 0 60000 65536"/>
            <a:gd name="T17" fmla="*/ 0 60000 65536"/>
            <a:gd name="T18" fmla="*/ 0 w 21600"/>
            <a:gd name="T19" fmla="*/ 14400 h 21600"/>
            <a:gd name="T20" fmla="*/ 18514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lnTo>
                <a:pt x="15429" y="0"/>
              </a:lnTo>
              <a:close/>
            </a:path>
          </a:pathLst>
        </a:custGeom>
        <a:solidFill>
          <a:srgbClr val="00B050"/>
        </a:solidFill>
        <a:ln w="12700">
          <a:solidFill>
            <a:schemeClr val="accent3">
              <a:lumMod val="100000"/>
              <a:lumOff val="0"/>
            </a:schemeClr>
          </a:solidFill>
          <a:prstDash val="dash"/>
          <a:miter lim="800000"/>
          <a:headEnd/>
          <a:tailEnd/>
        </a:ln>
        <a:effectLst/>
      </xdr:spPr>
      <xdr:txBody>
        <a:bodyPr rot="0" vert="horz" wrap="square" lIns="91440" tIns="45720" rIns="91440" bIns="45720" anchor="t" anchorCtr="0" upright="1">
          <a:noAutofit/>
        </a:bodyPr>
        <a:lstStyle/>
        <a:p>
          <a:endParaRPr lang="es-DO"/>
        </a:p>
      </xdr:txBody>
    </xdr:sp>
    <xdr:clientData/>
  </xdr:twoCellAnchor>
  <xdr:twoCellAnchor>
    <xdr:from>
      <xdr:col>15</xdr:col>
      <xdr:colOff>144576</xdr:colOff>
      <xdr:row>39</xdr:row>
      <xdr:rowOff>23811</xdr:rowOff>
    </xdr:from>
    <xdr:to>
      <xdr:col>27</xdr:col>
      <xdr:colOff>90147</xdr:colOff>
      <xdr:row>48</xdr:row>
      <xdr:rowOff>166687</xdr:rowOff>
    </xdr:to>
    <xdr:graphicFrame macro="">
      <xdr:nvGraphicFramePr>
        <xdr:cNvPr id="16" name="Diagrama 15">
          <a:extLst>
            <a:ext uri="{FF2B5EF4-FFF2-40B4-BE49-F238E27FC236}">
              <a16:creationId xmlns:a16="http://schemas.microsoft.com/office/drawing/2014/main" id="{00000000-0008-0000-0200-000010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 r:lo="rId12" r:qs="rId13" r:cs="rId14"/>
        </a:graphicData>
      </a:graphic>
    </xdr:graphicFrame>
    <xdr:clientData/>
  </xdr:twoCellAnchor>
  <xdr:twoCellAnchor>
    <xdr:from>
      <xdr:col>16</xdr:col>
      <xdr:colOff>59532</xdr:colOff>
      <xdr:row>15</xdr:row>
      <xdr:rowOff>130969</xdr:rowOff>
    </xdr:from>
    <xdr:to>
      <xdr:col>27</xdr:col>
      <xdr:colOff>1012031</xdr:colOff>
      <xdr:row>30</xdr:row>
      <xdr:rowOff>137772</xdr:rowOff>
    </xdr:to>
    <xdr:graphicFrame macro="">
      <xdr:nvGraphicFramePr>
        <xdr:cNvPr id="17" name="Gráfico 16">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89296</xdr:colOff>
      <xdr:row>59</xdr:row>
      <xdr:rowOff>133944</xdr:rowOff>
    </xdr:from>
    <xdr:to>
      <xdr:col>13</xdr:col>
      <xdr:colOff>788789</xdr:colOff>
      <xdr:row>75</xdr:row>
      <xdr:rowOff>208359</xdr:rowOff>
    </xdr:to>
    <xdr:graphicFrame macro="">
      <xdr:nvGraphicFramePr>
        <xdr:cNvPr id="21" name="Gráfico 20">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14</xdr:col>
      <xdr:colOff>119062</xdr:colOff>
      <xdr:row>77</xdr:row>
      <xdr:rowOff>14882</xdr:rowOff>
    </xdr:from>
    <xdr:to>
      <xdr:col>27</xdr:col>
      <xdr:colOff>1012031</xdr:colOff>
      <xdr:row>96</xdr:row>
      <xdr:rowOff>178594</xdr:rowOff>
    </xdr:to>
    <xdr:graphicFrame macro="">
      <xdr:nvGraphicFramePr>
        <xdr:cNvPr id="22" name="Gráfico 21">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oneCell">
    <xdr:from>
      <xdr:col>2</xdr:col>
      <xdr:colOff>13608</xdr:colOff>
      <xdr:row>0</xdr:row>
      <xdr:rowOff>40823</xdr:rowOff>
    </xdr:from>
    <xdr:to>
      <xdr:col>2</xdr:col>
      <xdr:colOff>811327</xdr:colOff>
      <xdr:row>0</xdr:row>
      <xdr:rowOff>838542</xdr:rowOff>
    </xdr:to>
    <xdr:pic>
      <xdr:nvPicPr>
        <xdr:cNvPr id="2" name="Picture 1">
          <a:extLst>
            <a:ext uri="{FF2B5EF4-FFF2-40B4-BE49-F238E27FC236}">
              <a16:creationId xmlns:a16="http://schemas.microsoft.com/office/drawing/2014/main" id="{66C3D50F-B582-4D75-8962-8ED06FA568BC}"/>
            </a:ext>
          </a:extLst>
        </xdr:cNvPr>
        <xdr:cNvPicPr>
          <a:picLocks noChangeAspect="1"/>
        </xdr:cNvPicPr>
      </xdr:nvPicPr>
      <xdr:blipFill>
        <a:blip xmlns:r="http://schemas.openxmlformats.org/officeDocument/2006/relationships" r:embed="rId19"/>
        <a:stretch>
          <a:fillRect/>
        </a:stretch>
      </xdr:blipFill>
      <xdr:spPr>
        <a:xfrm>
          <a:off x="40822" y="40823"/>
          <a:ext cx="797719" cy="797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adrianomesa\Documents\SUGEMI-2016\Sistema%20de%20informacion\Boletines\Boletin%20IE%20SUGEMI_abril-junio%202016_modelos%20para%20SRS\Datos%20de%20junio%202016\Cuadro%20de%20asig%20VIH_UNGM_fapps%2025%20mayo%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ablecimientos"/>
      <sheetName val="fapps"/>
      <sheetName val="sugemi-1"/>
      <sheetName val="Asignacion"/>
      <sheetName val="pedido"/>
      <sheetName val="analisis"/>
      <sheetName val="Hoja1"/>
    </sheetNames>
    <sheetDataSet>
      <sheetData sheetId="0"/>
      <sheetData sheetId="1"/>
      <sheetData sheetId="2"/>
      <sheetData sheetId="3"/>
      <sheetData sheetId="4"/>
      <sheetData sheetId="5">
        <row r="9">
          <cell r="D9" t="str">
            <v>CPIBO8S240</v>
          </cell>
          <cell r="E9" t="str">
            <v>ABACAVIR  20 mg/ml  SUSPENSIÓN ORAL  FRASCO x 240 ml</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21</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A9">
            <v>0</v>
          </cell>
          <cell r="DB9">
            <v>0</v>
          </cell>
          <cell r="DC9">
            <v>0</v>
          </cell>
          <cell r="DD9">
            <v>0</v>
          </cell>
          <cell r="DE9">
            <v>0</v>
          </cell>
          <cell r="DF9">
            <v>0</v>
          </cell>
          <cell r="DG9">
            <v>0</v>
          </cell>
          <cell r="DH9">
            <v>0</v>
          </cell>
          <cell r="DI9">
            <v>0</v>
          </cell>
          <cell r="DJ9">
            <v>0</v>
          </cell>
          <cell r="DK9">
            <v>0</v>
          </cell>
          <cell r="DL9">
            <v>0</v>
          </cell>
          <cell r="DM9">
            <v>0</v>
          </cell>
          <cell r="DN9">
            <v>0</v>
          </cell>
          <cell r="DO9">
            <v>0</v>
          </cell>
          <cell r="DP9">
            <v>0</v>
          </cell>
          <cell r="DQ9">
            <v>0</v>
          </cell>
          <cell r="DR9">
            <v>0</v>
          </cell>
          <cell r="DS9">
            <v>0</v>
          </cell>
          <cell r="DT9">
            <v>0</v>
          </cell>
          <cell r="DU9">
            <v>0</v>
          </cell>
          <cell r="DV9">
            <v>0</v>
          </cell>
          <cell r="DW9">
            <v>0</v>
          </cell>
          <cell r="DX9">
            <v>0</v>
          </cell>
          <cell r="DY9">
            <v>0</v>
          </cell>
          <cell r="DZ9">
            <v>0</v>
          </cell>
          <cell r="EA9">
            <v>0</v>
          </cell>
          <cell r="EB9">
            <v>0</v>
          </cell>
          <cell r="EC9">
            <v>1</v>
          </cell>
          <cell r="ED9">
            <v>0</v>
          </cell>
          <cell r="EE9">
            <v>0</v>
          </cell>
          <cell r="EF9">
            <v>0</v>
          </cell>
          <cell r="EG9">
            <v>0</v>
          </cell>
          <cell r="EH9">
            <v>0</v>
          </cell>
          <cell r="EI9">
            <v>0</v>
          </cell>
          <cell r="EJ9">
            <v>0</v>
          </cell>
          <cell r="EK9">
            <v>0</v>
          </cell>
          <cell r="EL9">
            <v>0</v>
          </cell>
          <cell r="EM9">
            <v>0</v>
          </cell>
          <cell r="EN9">
            <v>0</v>
          </cell>
          <cell r="EO9">
            <v>0</v>
          </cell>
          <cell r="EP9">
            <v>0</v>
          </cell>
          <cell r="EQ9">
            <v>0</v>
          </cell>
          <cell r="ER9">
            <v>0</v>
          </cell>
          <cell r="ES9">
            <v>0</v>
          </cell>
          <cell r="ET9">
            <v>0</v>
          </cell>
          <cell r="EU9">
            <v>0</v>
          </cell>
          <cell r="EV9">
            <v>0</v>
          </cell>
          <cell r="EW9">
            <v>0</v>
          </cell>
          <cell r="EX9">
            <v>0</v>
          </cell>
          <cell r="EY9">
            <v>0</v>
          </cell>
          <cell r="EZ9">
            <v>0</v>
          </cell>
          <cell r="FA9">
            <v>0</v>
          </cell>
          <cell r="FB9">
            <v>0</v>
          </cell>
          <cell r="FC9">
            <v>0</v>
          </cell>
          <cell r="FD9">
            <v>0</v>
          </cell>
          <cell r="FE9">
            <v>0</v>
          </cell>
          <cell r="FF9">
            <v>0</v>
          </cell>
          <cell r="FG9">
            <v>0</v>
          </cell>
          <cell r="FH9">
            <v>0</v>
          </cell>
          <cell r="FI9">
            <v>0</v>
          </cell>
          <cell r="FJ9">
            <v>0</v>
          </cell>
          <cell r="FK9">
            <v>0</v>
          </cell>
          <cell r="FL9">
            <v>0</v>
          </cell>
          <cell r="FM9">
            <v>0</v>
          </cell>
          <cell r="FN9">
            <v>0</v>
          </cell>
          <cell r="FO9">
            <v>0</v>
          </cell>
          <cell r="FP9">
            <v>0</v>
          </cell>
          <cell r="FQ9">
            <v>0</v>
          </cell>
          <cell r="FR9">
            <v>1</v>
          </cell>
          <cell r="FS9">
            <v>0</v>
          </cell>
          <cell r="FT9">
            <v>0</v>
          </cell>
          <cell r="FU9">
            <v>0</v>
          </cell>
          <cell r="FV9">
            <v>0</v>
          </cell>
          <cell r="FW9">
            <v>0</v>
          </cell>
          <cell r="FX9">
            <v>0</v>
          </cell>
          <cell r="FY9">
            <v>0</v>
          </cell>
          <cell r="FZ9">
            <v>0</v>
          </cell>
          <cell r="GA9">
            <v>0</v>
          </cell>
          <cell r="GB9">
            <v>0</v>
          </cell>
          <cell r="GC9">
            <v>0</v>
          </cell>
          <cell r="GD9">
            <v>0</v>
          </cell>
          <cell r="GE9">
            <v>0</v>
          </cell>
          <cell r="GF9">
            <v>0</v>
          </cell>
          <cell r="GG9">
            <v>0</v>
          </cell>
          <cell r="GH9">
            <v>0</v>
          </cell>
          <cell r="GI9">
            <v>0</v>
          </cell>
          <cell r="GJ9">
            <v>0</v>
          </cell>
          <cell r="GK9">
            <v>0</v>
          </cell>
          <cell r="GL9">
            <v>0</v>
          </cell>
          <cell r="GM9">
            <v>0</v>
          </cell>
          <cell r="GN9">
            <v>0</v>
          </cell>
          <cell r="GO9">
            <v>0</v>
          </cell>
          <cell r="GP9">
            <v>0</v>
          </cell>
          <cell r="GQ9">
            <v>0</v>
          </cell>
          <cell r="GR9">
            <v>0</v>
          </cell>
          <cell r="GS9">
            <v>0</v>
          </cell>
          <cell r="GT9">
            <v>0</v>
          </cell>
          <cell r="GU9">
            <v>0</v>
          </cell>
          <cell r="GV9">
            <v>0</v>
          </cell>
          <cell r="GW9">
            <v>0</v>
          </cell>
          <cell r="GX9">
            <v>0</v>
          </cell>
          <cell r="GY9">
            <v>0</v>
          </cell>
          <cell r="GZ9">
            <v>0</v>
          </cell>
          <cell r="HA9">
            <v>0</v>
          </cell>
          <cell r="HB9">
            <v>0</v>
          </cell>
          <cell r="HC9">
            <v>0</v>
          </cell>
          <cell r="HD9">
            <v>0</v>
          </cell>
          <cell r="HE9">
            <v>0</v>
          </cell>
          <cell r="HF9">
            <v>1</v>
          </cell>
          <cell r="HG9">
            <v>0</v>
          </cell>
          <cell r="HH9">
            <v>0</v>
          </cell>
          <cell r="HI9">
            <v>0</v>
          </cell>
          <cell r="HJ9">
            <v>0</v>
          </cell>
          <cell r="HK9">
            <v>0</v>
          </cell>
          <cell r="HL9">
            <v>0</v>
          </cell>
          <cell r="HM9">
            <v>0</v>
          </cell>
          <cell r="HN9">
            <v>0</v>
          </cell>
          <cell r="HO9">
            <v>0</v>
          </cell>
          <cell r="HP9">
            <v>0</v>
          </cell>
          <cell r="HQ9">
            <v>0</v>
          </cell>
          <cell r="HR9">
            <v>0</v>
          </cell>
          <cell r="HS9">
            <v>0</v>
          </cell>
          <cell r="HT9">
            <v>0</v>
          </cell>
          <cell r="HU9">
            <v>0</v>
          </cell>
          <cell r="HV9">
            <v>0</v>
          </cell>
          <cell r="HW9">
            <v>0</v>
          </cell>
          <cell r="HX9">
            <v>0</v>
          </cell>
          <cell r="HY9">
            <v>0</v>
          </cell>
          <cell r="HZ9">
            <v>0</v>
          </cell>
          <cell r="IA9">
            <v>0</v>
          </cell>
          <cell r="IB9">
            <v>0</v>
          </cell>
          <cell r="IC9">
            <v>0</v>
          </cell>
          <cell r="ID9">
            <v>0</v>
          </cell>
          <cell r="IE9">
            <v>0</v>
          </cell>
          <cell r="IF9">
            <v>0</v>
          </cell>
          <cell r="IG9">
            <v>0</v>
          </cell>
          <cell r="IH9">
            <v>0</v>
          </cell>
          <cell r="II9">
            <v>0</v>
          </cell>
          <cell r="IJ9">
            <v>0</v>
          </cell>
          <cell r="IK9">
            <v>1</v>
          </cell>
          <cell r="IL9">
            <v>0</v>
          </cell>
          <cell r="IM9">
            <v>1</v>
          </cell>
          <cell r="IN9">
            <v>0</v>
          </cell>
          <cell r="IO9">
            <v>1</v>
          </cell>
          <cell r="IP9">
            <v>0</v>
          </cell>
          <cell r="IQ9">
            <v>0</v>
          </cell>
          <cell r="IR9">
            <v>1</v>
          </cell>
          <cell r="IS9">
            <v>0</v>
          </cell>
          <cell r="IT9">
            <v>0</v>
          </cell>
          <cell r="IU9">
            <v>0</v>
          </cell>
          <cell r="IV9">
            <v>0</v>
          </cell>
          <cell r="IW9">
            <v>0</v>
          </cell>
          <cell r="IX9">
            <v>0</v>
          </cell>
          <cell r="IY9">
            <v>0</v>
          </cell>
          <cell r="IZ9">
            <v>0</v>
          </cell>
          <cell r="JA9">
            <v>0</v>
          </cell>
          <cell r="JB9">
            <v>0</v>
          </cell>
          <cell r="JC9">
            <v>0</v>
          </cell>
          <cell r="JD9">
            <v>0</v>
          </cell>
          <cell r="JE9">
            <v>0</v>
          </cell>
          <cell r="JF9">
            <v>0</v>
          </cell>
          <cell r="JG9">
            <v>0</v>
          </cell>
          <cell r="JH9">
            <v>3</v>
          </cell>
          <cell r="JI9">
            <v>0</v>
          </cell>
          <cell r="JJ9">
            <v>0</v>
          </cell>
          <cell r="JK9">
            <v>0</v>
          </cell>
          <cell r="JL9">
            <v>0</v>
          </cell>
          <cell r="JM9">
            <v>0</v>
          </cell>
          <cell r="JN9">
            <v>0</v>
          </cell>
          <cell r="JO9">
            <v>0</v>
          </cell>
          <cell r="JP9">
            <v>0</v>
          </cell>
          <cell r="JQ9">
            <v>0</v>
          </cell>
          <cell r="JR9">
            <v>0</v>
          </cell>
          <cell r="JS9">
            <v>0</v>
          </cell>
          <cell r="JT9">
            <v>0</v>
          </cell>
          <cell r="JU9">
            <v>0</v>
          </cell>
          <cell r="JV9">
            <v>0</v>
          </cell>
          <cell r="JW9">
            <v>0</v>
          </cell>
          <cell r="JX9">
            <v>0</v>
          </cell>
          <cell r="JY9">
            <v>0</v>
          </cell>
          <cell r="JZ9">
            <v>0</v>
          </cell>
          <cell r="KA9">
            <v>0</v>
          </cell>
          <cell r="KB9">
            <v>0</v>
          </cell>
          <cell r="KC9">
            <v>0</v>
          </cell>
          <cell r="KD9">
            <v>0</v>
          </cell>
          <cell r="KE9">
            <v>0</v>
          </cell>
          <cell r="KF9">
            <v>0</v>
          </cell>
          <cell r="KG9">
            <v>0</v>
          </cell>
          <cell r="KH9">
            <v>0</v>
          </cell>
          <cell r="KI9">
            <v>0</v>
          </cell>
          <cell r="KJ9">
            <v>0</v>
          </cell>
          <cell r="KK9">
            <v>0</v>
          </cell>
          <cell r="KL9">
            <v>0</v>
          </cell>
          <cell r="KM9">
            <v>0</v>
          </cell>
          <cell r="KN9">
            <v>0</v>
          </cell>
          <cell r="KO9">
            <v>0</v>
          </cell>
          <cell r="KP9">
            <v>0</v>
          </cell>
          <cell r="KQ9">
            <v>0</v>
          </cell>
          <cell r="KR9">
            <v>0</v>
          </cell>
          <cell r="KS9">
            <v>0</v>
          </cell>
          <cell r="KT9">
            <v>0</v>
          </cell>
          <cell r="KU9">
            <v>0</v>
          </cell>
          <cell r="KV9">
            <v>0</v>
          </cell>
          <cell r="KW9">
            <v>0</v>
          </cell>
          <cell r="KX9">
            <v>0</v>
          </cell>
          <cell r="KY9">
            <v>0</v>
          </cell>
          <cell r="KZ9">
            <v>0</v>
          </cell>
          <cell r="LA9">
            <v>0</v>
          </cell>
          <cell r="LB9">
            <v>0</v>
          </cell>
          <cell r="LC9">
            <v>0</v>
          </cell>
          <cell r="LD9">
            <v>0</v>
          </cell>
          <cell r="LE9">
            <v>0</v>
          </cell>
          <cell r="LF9">
            <v>0</v>
          </cell>
          <cell r="LG9">
            <v>0</v>
          </cell>
          <cell r="LH9">
            <v>0</v>
          </cell>
          <cell r="LI9">
            <v>0</v>
          </cell>
          <cell r="LJ9">
            <v>0</v>
          </cell>
          <cell r="LK9">
            <v>0</v>
          </cell>
          <cell r="LL9">
            <v>0</v>
          </cell>
          <cell r="LM9">
            <v>0</v>
          </cell>
          <cell r="LN9">
            <v>1</v>
          </cell>
          <cell r="LO9">
            <v>0</v>
          </cell>
          <cell r="LP9">
            <v>0</v>
          </cell>
          <cell r="LQ9">
            <v>0</v>
          </cell>
          <cell r="LR9">
            <v>0</v>
          </cell>
          <cell r="LS9">
            <v>0</v>
          </cell>
          <cell r="LT9">
            <v>0</v>
          </cell>
          <cell r="LU9">
            <v>0</v>
          </cell>
          <cell r="LV9">
            <v>0</v>
          </cell>
          <cell r="LW9">
            <v>0</v>
          </cell>
          <cell r="LX9">
            <v>0</v>
          </cell>
          <cell r="LY9">
            <v>0</v>
          </cell>
          <cell r="LZ9">
            <v>0</v>
          </cell>
          <cell r="MA9">
            <v>0</v>
          </cell>
          <cell r="MB9">
            <v>0</v>
          </cell>
          <cell r="MC9">
            <v>3</v>
          </cell>
          <cell r="MD9">
            <v>0</v>
          </cell>
          <cell r="ME9">
            <v>0</v>
          </cell>
          <cell r="MF9">
            <v>0</v>
          </cell>
          <cell r="MG9">
            <v>0</v>
          </cell>
          <cell r="MH9">
            <v>0</v>
          </cell>
          <cell r="MI9">
            <v>0</v>
          </cell>
          <cell r="MJ9">
            <v>0</v>
          </cell>
          <cell r="MK9">
            <v>0</v>
          </cell>
          <cell r="ML9">
            <v>0</v>
          </cell>
          <cell r="MM9">
            <v>0</v>
          </cell>
          <cell r="MN9">
            <v>0</v>
          </cell>
          <cell r="MO9">
            <v>0</v>
          </cell>
          <cell r="MP9">
            <v>0</v>
          </cell>
          <cell r="MQ9">
            <v>0</v>
          </cell>
          <cell r="MR9">
            <v>0</v>
          </cell>
          <cell r="MS9">
            <v>0</v>
          </cell>
          <cell r="MT9">
            <v>0</v>
          </cell>
          <cell r="MU9">
            <v>0</v>
          </cell>
          <cell r="MV9">
            <v>0</v>
          </cell>
          <cell r="MW9">
            <v>0</v>
          </cell>
          <cell r="MX9">
            <v>0</v>
          </cell>
          <cell r="MY9">
            <v>0</v>
          </cell>
          <cell r="MZ9">
            <v>1</v>
          </cell>
          <cell r="NA9">
            <v>0</v>
          </cell>
          <cell r="NB9">
            <v>0</v>
          </cell>
          <cell r="NC9">
            <v>0</v>
          </cell>
          <cell r="ND9">
            <v>0</v>
          </cell>
          <cell r="NE9">
            <v>0</v>
          </cell>
          <cell r="NF9">
            <v>0</v>
          </cell>
          <cell r="NG9">
            <v>0</v>
          </cell>
          <cell r="NH9">
            <v>0</v>
          </cell>
          <cell r="NI9">
            <v>0</v>
          </cell>
          <cell r="NJ9">
            <v>0</v>
          </cell>
          <cell r="NK9">
            <v>0</v>
          </cell>
          <cell r="NL9">
            <v>0</v>
          </cell>
          <cell r="NM9">
            <v>0</v>
          </cell>
          <cell r="NN9">
            <v>0</v>
          </cell>
          <cell r="NO9">
            <v>0</v>
          </cell>
          <cell r="NP9">
            <v>0</v>
          </cell>
          <cell r="NQ9">
            <v>0</v>
          </cell>
          <cell r="NR9">
            <v>0</v>
          </cell>
          <cell r="NS9">
            <v>0</v>
          </cell>
          <cell r="NT9">
            <v>0</v>
          </cell>
          <cell r="NU9">
            <v>0</v>
          </cell>
          <cell r="NV9">
            <v>0</v>
          </cell>
          <cell r="NW9">
            <v>0</v>
          </cell>
          <cell r="NX9">
            <v>0</v>
          </cell>
          <cell r="NY9">
            <v>0</v>
          </cell>
          <cell r="NZ9">
            <v>0</v>
          </cell>
          <cell r="OA9">
            <v>0</v>
          </cell>
          <cell r="OB9">
            <v>0</v>
          </cell>
          <cell r="OC9">
            <v>0</v>
          </cell>
          <cell r="OD9">
            <v>0</v>
          </cell>
          <cell r="OE9">
            <v>0</v>
          </cell>
          <cell r="OF9">
            <v>1</v>
          </cell>
          <cell r="OG9">
            <v>0</v>
          </cell>
          <cell r="OH9">
            <v>36</v>
          </cell>
          <cell r="OI9">
            <v>0</v>
          </cell>
        </row>
        <row r="10">
          <cell r="D10" t="str">
            <v>CP1B08T060</v>
          </cell>
          <cell r="E10" t="str">
            <v>ABACAVIR  300 mg  TABLETA  FRASCO</v>
          </cell>
          <cell r="F10">
            <v>0</v>
          </cell>
          <cell r="G10">
            <v>0</v>
          </cell>
          <cell r="H10">
            <v>0</v>
          </cell>
          <cell r="I10">
            <v>0</v>
          </cell>
          <cell r="J10">
            <v>0</v>
          </cell>
          <cell r="K10">
            <v>0</v>
          </cell>
          <cell r="L10">
            <v>0</v>
          </cell>
          <cell r="M10">
            <v>0</v>
          </cell>
          <cell r="N10">
            <v>0</v>
          </cell>
          <cell r="O10">
            <v>0</v>
          </cell>
          <cell r="P10">
            <v>5</v>
          </cell>
          <cell r="Q10">
            <v>5.4</v>
          </cell>
          <cell r="R10">
            <v>8</v>
          </cell>
          <cell r="S10">
            <v>3.375</v>
          </cell>
          <cell r="T10">
            <v>0.625</v>
          </cell>
          <cell r="U10">
            <v>0</v>
          </cell>
          <cell r="V10">
            <v>0</v>
          </cell>
          <cell r="W10">
            <v>0</v>
          </cell>
          <cell r="X10">
            <v>0</v>
          </cell>
          <cell r="Y10">
            <v>0</v>
          </cell>
          <cell r="Z10">
            <v>8</v>
          </cell>
          <cell r="AA10">
            <v>2.875</v>
          </cell>
          <cell r="AB10">
            <v>11</v>
          </cell>
          <cell r="AC10">
            <v>2.0909090909090908</v>
          </cell>
          <cell r="AD10">
            <v>0.72727272727272729</v>
          </cell>
          <cell r="AE10">
            <v>25</v>
          </cell>
          <cell r="AF10">
            <v>4.2</v>
          </cell>
          <cell r="AG10">
            <v>31</v>
          </cell>
          <cell r="AH10">
            <v>3.3870967741935485</v>
          </cell>
          <cell r="AI10">
            <v>0.80645161290322576</v>
          </cell>
          <cell r="AJ10">
            <v>24</v>
          </cell>
          <cell r="AK10">
            <v>2.625</v>
          </cell>
          <cell r="AL10">
            <v>24</v>
          </cell>
          <cell r="AM10">
            <v>2.625</v>
          </cell>
          <cell r="AN10">
            <v>1</v>
          </cell>
          <cell r="AO10">
            <v>5</v>
          </cell>
          <cell r="AP10">
            <v>2.4</v>
          </cell>
          <cell r="AQ10">
            <v>12</v>
          </cell>
          <cell r="AR10">
            <v>1</v>
          </cell>
          <cell r="AS10">
            <v>0.41666666666666669</v>
          </cell>
          <cell r="AT10">
            <v>2</v>
          </cell>
          <cell r="AU10">
            <v>31.5</v>
          </cell>
          <cell r="AV10">
            <v>4</v>
          </cell>
          <cell r="AW10">
            <v>15.75</v>
          </cell>
          <cell r="AX10">
            <v>0.5</v>
          </cell>
          <cell r="AY10">
            <v>0</v>
          </cell>
          <cell r="AZ10">
            <v>0</v>
          </cell>
          <cell r="BA10">
            <v>2</v>
          </cell>
          <cell r="BB10">
            <v>0</v>
          </cell>
          <cell r="BC10">
            <v>0</v>
          </cell>
          <cell r="BD10">
            <v>2</v>
          </cell>
          <cell r="BE10">
            <v>4.5</v>
          </cell>
          <cell r="BF10">
            <v>3</v>
          </cell>
          <cell r="BG10">
            <v>3</v>
          </cell>
          <cell r="BH10">
            <v>0.66666666666666663</v>
          </cell>
          <cell r="BI10">
            <v>1</v>
          </cell>
          <cell r="BJ10">
            <v>8</v>
          </cell>
          <cell r="BK10">
            <v>2</v>
          </cell>
          <cell r="BL10">
            <v>4</v>
          </cell>
          <cell r="BM10">
            <v>0.5</v>
          </cell>
          <cell r="BN10">
            <v>0</v>
          </cell>
          <cell r="BO10">
            <v>0</v>
          </cell>
          <cell r="BP10">
            <v>0</v>
          </cell>
          <cell r="BQ10">
            <v>0</v>
          </cell>
          <cell r="BR10">
            <v>0</v>
          </cell>
          <cell r="BS10">
            <v>28</v>
          </cell>
          <cell r="BT10">
            <v>3.5</v>
          </cell>
          <cell r="BU10">
            <v>60</v>
          </cell>
          <cell r="BV10">
            <v>1.6333333333333333</v>
          </cell>
          <cell r="BW10">
            <v>0.46666666666666667</v>
          </cell>
          <cell r="BX10">
            <v>0</v>
          </cell>
          <cell r="BY10">
            <v>0</v>
          </cell>
          <cell r="BZ10">
            <v>0</v>
          </cell>
          <cell r="CA10">
            <v>0</v>
          </cell>
          <cell r="CB10">
            <v>0</v>
          </cell>
          <cell r="CC10">
            <v>0</v>
          </cell>
          <cell r="CD10">
            <v>0</v>
          </cell>
          <cell r="CE10">
            <v>9</v>
          </cell>
          <cell r="CF10">
            <v>4.333333333333333</v>
          </cell>
          <cell r="CG10">
            <v>0</v>
          </cell>
          <cell r="CH10">
            <v>0</v>
          </cell>
          <cell r="CI10">
            <v>0</v>
          </cell>
          <cell r="CJ10">
            <v>0</v>
          </cell>
          <cell r="CK10">
            <v>0</v>
          </cell>
          <cell r="CL10">
            <v>0</v>
          </cell>
          <cell r="CM10">
            <v>10</v>
          </cell>
          <cell r="CN10">
            <v>5</v>
          </cell>
          <cell r="CO10">
            <v>29</v>
          </cell>
          <cell r="CP10">
            <v>1.7241379310344827</v>
          </cell>
          <cell r="CQ10">
            <v>0.34482758620689657</v>
          </cell>
          <cell r="CR10">
            <v>133</v>
          </cell>
          <cell r="CS10">
            <v>0.87969924812030076</v>
          </cell>
          <cell r="CT10">
            <v>177</v>
          </cell>
          <cell r="CU10">
            <v>0.66101694915254239</v>
          </cell>
          <cell r="CV10">
            <v>0.75141242937853103</v>
          </cell>
          <cell r="CW10">
            <v>55</v>
          </cell>
          <cell r="CX10">
            <v>8.4727272727272727</v>
          </cell>
          <cell r="CY10">
            <v>79</v>
          </cell>
          <cell r="CZ10">
            <v>5.8987341772151902</v>
          </cell>
          <cell r="DA10">
            <v>0.69620253164556967</v>
          </cell>
          <cell r="DB10">
            <v>0</v>
          </cell>
          <cell r="DC10">
            <v>0</v>
          </cell>
          <cell r="DD10">
            <v>0</v>
          </cell>
          <cell r="DE10">
            <v>0</v>
          </cell>
          <cell r="DF10">
            <v>0</v>
          </cell>
          <cell r="DG10">
            <v>0</v>
          </cell>
          <cell r="DH10">
            <v>0</v>
          </cell>
          <cell r="DI10">
            <v>2</v>
          </cell>
          <cell r="DJ10">
            <v>0</v>
          </cell>
          <cell r="DK10">
            <v>0</v>
          </cell>
          <cell r="DL10">
            <v>0</v>
          </cell>
          <cell r="DM10">
            <v>0</v>
          </cell>
          <cell r="DN10">
            <v>4</v>
          </cell>
          <cell r="DO10">
            <v>1.25</v>
          </cell>
          <cell r="DP10">
            <v>0</v>
          </cell>
          <cell r="DQ10">
            <v>1</v>
          </cell>
          <cell r="DR10">
            <v>111</v>
          </cell>
          <cell r="DS10">
            <v>7</v>
          </cell>
          <cell r="DT10">
            <v>15.857142857142858</v>
          </cell>
          <cell r="DU10">
            <v>0.14285714285714285</v>
          </cell>
          <cell r="DV10">
            <v>1</v>
          </cell>
          <cell r="DW10">
            <v>6</v>
          </cell>
          <cell r="DX10">
            <v>1</v>
          </cell>
          <cell r="DY10">
            <v>6</v>
          </cell>
          <cell r="DZ10">
            <v>1</v>
          </cell>
          <cell r="EA10">
            <v>0</v>
          </cell>
          <cell r="EB10">
            <v>0</v>
          </cell>
          <cell r="EC10">
            <v>2</v>
          </cell>
          <cell r="ED10">
            <v>0</v>
          </cell>
          <cell r="EE10">
            <v>0</v>
          </cell>
          <cell r="EF10">
            <v>0</v>
          </cell>
          <cell r="EG10">
            <v>0</v>
          </cell>
          <cell r="EH10">
            <v>3</v>
          </cell>
          <cell r="EI10">
            <v>2</v>
          </cell>
          <cell r="EJ10">
            <v>0</v>
          </cell>
          <cell r="EK10">
            <v>0</v>
          </cell>
          <cell r="EL10">
            <v>0</v>
          </cell>
          <cell r="EM10">
            <v>0</v>
          </cell>
          <cell r="EN10">
            <v>0</v>
          </cell>
          <cell r="EO10">
            <v>0</v>
          </cell>
          <cell r="EP10">
            <v>4.1100000000000003</v>
          </cell>
          <cell r="EQ10">
            <v>2.8125</v>
          </cell>
          <cell r="ER10">
            <v>0.48333333333333334</v>
          </cell>
          <cell r="ES10">
            <v>0</v>
          </cell>
          <cell r="ET10">
            <v>0</v>
          </cell>
          <cell r="EU10">
            <v>0</v>
          </cell>
          <cell r="EV10">
            <v>0</v>
          </cell>
          <cell r="EW10">
            <v>0</v>
          </cell>
          <cell r="EX10">
            <v>0</v>
          </cell>
          <cell r="EY10">
            <v>0</v>
          </cell>
          <cell r="EZ10">
            <v>1</v>
          </cell>
          <cell r="FA10">
            <v>15</v>
          </cell>
          <cell r="FB10">
            <v>0</v>
          </cell>
          <cell r="FC10">
            <v>0</v>
          </cell>
          <cell r="FD10">
            <v>0</v>
          </cell>
          <cell r="FE10">
            <v>0</v>
          </cell>
          <cell r="FF10">
            <v>0</v>
          </cell>
          <cell r="FG10">
            <v>0</v>
          </cell>
          <cell r="FH10">
            <v>0</v>
          </cell>
          <cell r="FI10">
            <v>0</v>
          </cell>
          <cell r="FJ10">
            <v>0</v>
          </cell>
          <cell r="FK10">
            <v>0</v>
          </cell>
          <cell r="FL10">
            <v>0</v>
          </cell>
          <cell r="FM10">
            <v>0</v>
          </cell>
          <cell r="FN10">
            <v>15</v>
          </cell>
          <cell r="FO10">
            <v>0</v>
          </cell>
          <cell r="FP10">
            <v>0</v>
          </cell>
          <cell r="FQ10">
            <v>0</v>
          </cell>
          <cell r="FR10">
            <v>2</v>
          </cell>
          <cell r="FS10">
            <v>5.5</v>
          </cell>
          <cell r="FT10">
            <v>0</v>
          </cell>
          <cell r="FU10">
            <v>0</v>
          </cell>
          <cell r="FV10">
            <v>0</v>
          </cell>
          <cell r="FW10">
            <v>0</v>
          </cell>
          <cell r="FX10">
            <v>0</v>
          </cell>
          <cell r="FY10">
            <v>0</v>
          </cell>
          <cell r="FZ10">
            <v>64</v>
          </cell>
          <cell r="GA10">
            <v>1.703125</v>
          </cell>
          <cell r="GB10">
            <v>37</v>
          </cell>
          <cell r="GC10">
            <v>2.9459459459459461</v>
          </cell>
          <cell r="GD10">
            <v>1.7297297297297298</v>
          </cell>
          <cell r="GE10">
            <v>2</v>
          </cell>
          <cell r="GF10">
            <v>6.5</v>
          </cell>
          <cell r="GG10">
            <v>3</v>
          </cell>
          <cell r="GH10">
            <v>4.333333333333333</v>
          </cell>
          <cell r="GI10">
            <v>0.66666666666666663</v>
          </cell>
          <cell r="GJ10">
            <v>4</v>
          </cell>
          <cell r="GK10">
            <v>1</v>
          </cell>
          <cell r="GL10">
            <v>3</v>
          </cell>
          <cell r="GM10">
            <v>1.3333333333333333</v>
          </cell>
          <cell r="GN10">
            <v>1.3333333333333333</v>
          </cell>
          <cell r="GO10">
            <v>0</v>
          </cell>
          <cell r="GP10">
            <v>0</v>
          </cell>
          <cell r="GQ10">
            <v>0</v>
          </cell>
          <cell r="GR10">
            <v>0</v>
          </cell>
          <cell r="GS10">
            <v>0</v>
          </cell>
          <cell r="GT10">
            <v>50</v>
          </cell>
          <cell r="GU10">
            <v>2.54</v>
          </cell>
          <cell r="GV10">
            <v>75</v>
          </cell>
          <cell r="GW10">
            <v>1.6933333333333334</v>
          </cell>
          <cell r="GX10">
            <v>0.66666666666666663</v>
          </cell>
          <cell r="GY10">
            <v>6</v>
          </cell>
          <cell r="GZ10">
            <v>2.3333333333333335</v>
          </cell>
          <cell r="HA10">
            <v>4</v>
          </cell>
          <cell r="HB10">
            <v>3.5</v>
          </cell>
          <cell r="HC10">
            <v>1.5</v>
          </cell>
          <cell r="HD10">
            <v>58</v>
          </cell>
          <cell r="HE10">
            <v>3.1724137931034484</v>
          </cell>
          <cell r="HF10">
            <v>83</v>
          </cell>
          <cell r="HG10">
            <v>2.2168674698795181</v>
          </cell>
          <cell r="HH10">
            <v>0.6987951807228916</v>
          </cell>
          <cell r="HI10">
            <v>1</v>
          </cell>
          <cell r="HJ10">
            <v>18</v>
          </cell>
          <cell r="HK10">
            <v>1</v>
          </cell>
          <cell r="HL10">
            <v>18</v>
          </cell>
          <cell r="HM10">
            <v>1</v>
          </cell>
          <cell r="HN10">
            <v>1</v>
          </cell>
          <cell r="HO10">
            <v>3</v>
          </cell>
          <cell r="HP10">
            <v>0</v>
          </cell>
          <cell r="HQ10">
            <v>0</v>
          </cell>
          <cell r="HR10">
            <v>0</v>
          </cell>
          <cell r="HS10">
            <v>2.596774193548387</v>
          </cell>
          <cell r="HT10">
            <v>3.2229729729729728</v>
          </cell>
          <cell r="HU10">
            <v>0.8493975903614458</v>
          </cell>
          <cell r="HV10">
            <v>0</v>
          </cell>
          <cell r="HW10">
            <v>0</v>
          </cell>
          <cell r="HX10">
            <v>3</v>
          </cell>
          <cell r="HY10">
            <v>0</v>
          </cell>
          <cell r="HZ10">
            <v>0</v>
          </cell>
          <cell r="IA10">
            <v>0</v>
          </cell>
          <cell r="IB10">
            <v>0</v>
          </cell>
          <cell r="IC10">
            <v>0</v>
          </cell>
          <cell r="ID10">
            <v>0</v>
          </cell>
          <cell r="IE10">
            <v>0</v>
          </cell>
          <cell r="IF10">
            <v>3</v>
          </cell>
          <cell r="IG10">
            <v>3</v>
          </cell>
          <cell r="IH10">
            <v>4</v>
          </cell>
          <cell r="II10">
            <v>2.25</v>
          </cell>
          <cell r="IJ10">
            <v>0.75</v>
          </cell>
          <cell r="IK10">
            <v>12</v>
          </cell>
          <cell r="IL10">
            <v>2</v>
          </cell>
          <cell r="IM10">
            <v>12</v>
          </cell>
          <cell r="IN10">
            <v>2</v>
          </cell>
          <cell r="IO10">
            <v>1</v>
          </cell>
          <cell r="IP10">
            <v>2.2000000000000002</v>
          </cell>
          <cell r="IQ10">
            <v>2</v>
          </cell>
          <cell r="IR10">
            <v>0.75</v>
          </cell>
          <cell r="IS10">
            <v>3</v>
          </cell>
          <cell r="IT10">
            <v>1.6666666666666667</v>
          </cell>
          <cell r="IU10">
            <v>1</v>
          </cell>
          <cell r="IV10">
            <v>5</v>
          </cell>
          <cell r="IW10">
            <v>3</v>
          </cell>
          <cell r="IX10">
            <v>18</v>
          </cell>
          <cell r="IY10">
            <v>3.7222222222222223</v>
          </cell>
          <cell r="IZ10">
            <v>21</v>
          </cell>
          <cell r="JA10">
            <v>3.1904761904761907</v>
          </cell>
          <cell r="JB10">
            <v>0.8571428571428571</v>
          </cell>
          <cell r="JC10">
            <v>3.4285714285714284</v>
          </cell>
          <cell r="JD10">
            <v>4.0952380952380949</v>
          </cell>
          <cell r="JE10">
            <v>1.9285714285714284</v>
          </cell>
          <cell r="JF10">
            <v>78</v>
          </cell>
          <cell r="JG10">
            <v>3.7435897435897436</v>
          </cell>
          <cell r="JH10">
            <v>100</v>
          </cell>
          <cell r="JI10">
            <v>2.92</v>
          </cell>
          <cell r="JJ10">
            <v>0.78</v>
          </cell>
          <cell r="JK10">
            <v>0</v>
          </cell>
          <cell r="JL10">
            <v>0</v>
          </cell>
          <cell r="JM10">
            <v>0</v>
          </cell>
          <cell r="JN10">
            <v>0</v>
          </cell>
          <cell r="JO10">
            <v>0</v>
          </cell>
          <cell r="JP10">
            <v>0</v>
          </cell>
          <cell r="JQ10">
            <v>0</v>
          </cell>
          <cell r="JR10">
            <v>0</v>
          </cell>
          <cell r="JS10">
            <v>0</v>
          </cell>
          <cell r="JT10">
            <v>0</v>
          </cell>
          <cell r="JU10">
            <v>8</v>
          </cell>
          <cell r="JV10">
            <v>0.875</v>
          </cell>
          <cell r="JW10">
            <v>10</v>
          </cell>
          <cell r="JX10">
            <v>0.7</v>
          </cell>
          <cell r="JY10">
            <v>0.8</v>
          </cell>
          <cell r="JZ10">
            <v>18</v>
          </cell>
          <cell r="KA10">
            <v>2.9444444444444446</v>
          </cell>
          <cell r="KB10">
            <v>15</v>
          </cell>
          <cell r="KC10">
            <v>3.5333333333333332</v>
          </cell>
          <cell r="KD10">
            <v>1.2</v>
          </cell>
          <cell r="KE10">
            <v>0</v>
          </cell>
          <cell r="KF10">
            <v>0</v>
          </cell>
          <cell r="KG10">
            <v>0</v>
          </cell>
          <cell r="KH10">
            <v>0</v>
          </cell>
          <cell r="KI10">
            <v>0</v>
          </cell>
          <cell r="KJ10">
            <v>14</v>
          </cell>
          <cell r="KK10">
            <v>0.7857142857142857</v>
          </cell>
          <cell r="KL10">
            <v>18</v>
          </cell>
          <cell r="KM10">
            <v>0.61111111111111116</v>
          </cell>
          <cell r="KN10">
            <v>0.77777777777777779</v>
          </cell>
          <cell r="KO10">
            <v>15</v>
          </cell>
          <cell r="KP10">
            <v>3.9333333333333331</v>
          </cell>
          <cell r="KQ10">
            <v>4</v>
          </cell>
          <cell r="KR10">
            <v>14.75</v>
          </cell>
          <cell r="KS10">
            <v>3.75</v>
          </cell>
          <cell r="KT10">
            <v>3</v>
          </cell>
          <cell r="KU10">
            <v>11.333333333333334</v>
          </cell>
          <cell r="KV10">
            <v>12</v>
          </cell>
          <cell r="KW10">
            <v>2.8333333333333335</v>
          </cell>
          <cell r="KX10">
            <v>0.25</v>
          </cell>
          <cell r="KY10">
            <v>0</v>
          </cell>
          <cell r="KZ10">
            <v>0</v>
          </cell>
          <cell r="LA10">
            <v>0</v>
          </cell>
          <cell r="LB10">
            <v>0</v>
          </cell>
          <cell r="LC10">
            <v>0</v>
          </cell>
          <cell r="LD10">
            <v>14</v>
          </cell>
          <cell r="LE10">
            <v>3.3571428571428572</v>
          </cell>
          <cell r="LF10">
            <v>20</v>
          </cell>
          <cell r="LG10">
            <v>2.35</v>
          </cell>
          <cell r="LH10">
            <v>0.7</v>
          </cell>
          <cell r="LI10">
            <v>3.3533333333333335</v>
          </cell>
          <cell r="LJ10">
            <v>2.8333333333333335</v>
          </cell>
          <cell r="LK10">
            <v>0.78</v>
          </cell>
          <cell r="LL10">
            <v>6</v>
          </cell>
          <cell r="LM10">
            <v>10.166666666666666</v>
          </cell>
          <cell r="LN10">
            <v>23</v>
          </cell>
          <cell r="LO10">
            <v>2.652173913043478</v>
          </cell>
          <cell r="LP10">
            <v>0.2608695652173913</v>
          </cell>
          <cell r="LQ10">
            <v>3</v>
          </cell>
          <cell r="LR10">
            <v>1</v>
          </cell>
          <cell r="LS10">
            <v>3</v>
          </cell>
          <cell r="LT10">
            <v>1</v>
          </cell>
          <cell r="LU10">
            <v>1</v>
          </cell>
          <cell r="LV10">
            <v>4</v>
          </cell>
          <cell r="LW10">
            <v>5</v>
          </cell>
          <cell r="LX10">
            <v>18</v>
          </cell>
          <cell r="LY10">
            <v>1.1111111111111112</v>
          </cell>
          <cell r="LZ10">
            <v>0.22222222222222221</v>
          </cell>
          <cell r="MA10">
            <v>7</v>
          </cell>
          <cell r="MB10">
            <v>0.2857142857142857</v>
          </cell>
          <cell r="MC10">
            <v>6</v>
          </cell>
          <cell r="MD10">
            <v>0.33333333333333331</v>
          </cell>
          <cell r="ME10">
            <v>1.1666666666666667</v>
          </cell>
          <cell r="MF10">
            <v>4.3</v>
          </cell>
          <cell r="MG10">
            <v>1.0555555555555556</v>
          </cell>
          <cell r="MH10">
            <v>0.63043478260869557</v>
          </cell>
          <cell r="MI10">
            <v>0</v>
          </cell>
          <cell r="MJ10">
            <v>0</v>
          </cell>
          <cell r="MK10">
            <v>0</v>
          </cell>
          <cell r="ML10">
            <v>0</v>
          </cell>
          <cell r="MM10">
            <v>0</v>
          </cell>
          <cell r="MN10">
            <v>0</v>
          </cell>
          <cell r="MO10">
            <v>0</v>
          </cell>
          <cell r="MP10">
            <v>1</v>
          </cell>
          <cell r="MQ10">
            <v>0</v>
          </cell>
          <cell r="MR10">
            <v>0</v>
          </cell>
          <cell r="MS10">
            <v>14</v>
          </cell>
          <cell r="MT10">
            <v>0</v>
          </cell>
          <cell r="MU10">
            <v>7</v>
          </cell>
          <cell r="MV10">
            <v>0</v>
          </cell>
          <cell r="MW10">
            <v>2</v>
          </cell>
          <cell r="MX10">
            <v>32</v>
          </cell>
          <cell r="MY10">
            <v>1.90625</v>
          </cell>
          <cell r="MZ10">
            <v>30</v>
          </cell>
          <cell r="NA10">
            <v>2.0333333333333332</v>
          </cell>
          <cell r="NB10">
            <v>1.0666666666666667</v>
          </cell>
          <cell r="NC10">
            <v>1.326086956521739</v>
          </cell>
          <cell r="ND10">
            <v>0</v>
          </cell>
          <cell r="NE10">
            <v>1.0666666666666667</v>
          </cell>
          <cell r="NF10">
            <v>52</v>
          </cell>
          <cell r="NG10">
            <v>1.8269230769230769</v>
          </cell>
          <cell r="NH10">
            <v>49</v>
          </cell>
          <cell r="NI10">
            <v>1.9387755102040816</v>
          </cell>
          <cell r="NJ10">
            <v>1.0612244897959184</v>
          </cell>
          <cell r="NK10">
            <v>0</v>
          </cell>
          <cell r="NL10">
            <v>0</v>
          </cell>
          <cell r="NM10">
            <v>0</v>
          </cell>
          <cell r="NN10">
            <v>0</v>
          </cell>
          <cell r="NO10">
            <v>0</v>
          </cell>
          <cell r="NP10">
            <v>0</v>
          </cell>
          <cell r="NQ10">
            <v>0</v>
          </cell>
          <cell r="NR10">
            <v>0</v>
          </cell>
          <cell r="NS10">
            <v>0</v>
          </cell>
          <cell r="NT10">
            <v>0</v>
          </cell>
          <cell r="NU10">
            <v>3</v>
          </cell>
          <cell r="NV10">
            <v>1</v>
          </cell>
          <cell r="NW10">
            <v>0</v>
          </cell>
          <cell r="NX10">
            <v>0</v>
          </cell>
          <cell r="NY10">
            <v>0</v>
          </cell>
          <cell r="NZ10">
            <v>1.7818181818181817</v>
          </cell>
          <cell r="OA10">
            <v>1.9387755102040816</v>
          </cell>
          <cell r="OB10">
            <v>1.0612244897959184</v>
          </cell>
          <cell r="OC10">
            <v>2.9750537634408603</v>
          </cell>
          <cell r="OD10">
            <v>2.8125</v>
          </cell>
          <cell r="OE10">
            <v>0.78</v>
          </cell>
          <cell r="OF10">
            <v>793</v>
          </cell>
          <cell r="OG10">
            <v>0</v>
          </cell>
          <cell r="OH10">
            <v>1101</v>
          </cell>
          <cell r="OI10">
            <v>0</v>
          </cell>
        </row>
        <row r="11">
          <cell r="D11" t="str">
            <v>CP1B08T3TCABC</v>
          </cell>
          <cell r="E11" t="str">
            <v>ABACAVIR/LAMIVUDINA  600 mg + 300 mg  TABLETA  FRASCO</v>
          </cell>
          <cell r="F11">
            <v>0</v>
          </cell>
          <cell r="G11">
            <v>0</v>
          </cell>
          <cell r="H11">
            <v>0</v>
          </cell>
          <cell r="I11">
            <v>0</v>
          </cell>
          <cell r="J11">
            <v>0</v>
          </cell>
          <cell r="K11">
            <v>11</v>
          </cell>
          <cell r="L11">
            <v>2.5454545454545454</v>
          </cell>
          <cell r="M11">
            <v>11</v>
          </cell>
          <cell r="N11">
            <v>2.5454545454545454</v>
          </cell>
          <cell r="O11">
            <v>1</v>
          </cell>
          <cell r="P11">
            <v>0</v>
          </cell>
          <cell r="Q11">
            <v>0</v>
          </cell>
          <cell r="R11">
            <v>0</v>
          </cell>
          <cell r="S11">
            <v>0</v>
          </cell>
          <cell r="T11">
            <v>0</v>
          </cell>
          <cell r="U11">
            <v>0</v>
          </cell>
          <cell r="V11">
            <v>0</v>
          </cell>
          <cell r="W11">
            <v>0</v>
          </cell>
          <cell r="X11">
            <v>0</v>
          </cell>
          <cell r="Y11">
            <v>0</v>
          </cell>
          <cell r="Z11">
            <v>28</v>
          </cell>
          <cell r="AA11">
            <v>5.9285714285714288</v>
          </cell>
          <cell r="AB11">
            <v>14</v>
          </cell>
          <cell r="AC11">
            <v>11.857142857142858</v>
          </cell>
          <cell r="AD11">
            <v>2</v>
          </cell>
          <cell r="AE11">
            <v>48</v>
          </cell>
          <cell r="AF11">
            <v>2</v>
          </cell>
          <cell r="AG11">
            <v>81</v>
          </cell>
          <cell r="AH11">
            <v>1.1851851851851851</v>
          </cell>
          <cell r="AI11">
            <v>0.59259259259259256</v>
          </cell>
          <cell r="AJ11">
            <v>21</v>
          </cell>
          <cell r="AK11">
            <v>2.4761904761904763</v>
          </cell>
          <cell r="AL11">
            <v>17</v>
          </cell>
          <cell r="AM11">
            <v>3.0588235294117645</v>
          </cell>
          <cell r="AN11">
            <v>1.2352941176470589</v>
          </cell>
          <cell r="AO11">
            <v>22</v>
          </cell>
          <cell r="AP11">
            <v>1.9545454545454546</v>
          </cell>
          <cell r="AQ11">
            <v>14</v>
          </cell>
          <cell r="AR11">
            <v>3.0714285714285716</v>
          </cell>
          <cell r="AS11">
            <v>1.5714285714285714</v>
          </cell>
          <cell r="AT11">
            <v>5</v>
          </cell>
          <cell r="AU11">
            <v>7.2</v>
          </cell>
          <cell r="AV11">
            <v>15</v>
          </cell>
          <cell r="AW11">
            <v>2.4</v>
          </cell>
          <cell r="AX11">
            <v>0.33333333333333331</v>
          </cell>
          <cell r="AY11">
            <v>0</v>
          </cell>
          <cell r="AZ11">
            <v>0</v>
          </cell>
          <cell r="BA11">
            <v>0</v>
          </cell>
          <cell r="BB11">
            <v>0</v>
          </cell>
          <cell r="BC11">
            <v>0</v>
          </cell>
          <cell r="BD11">
            <v>0</v>
          </cell>
          <cell r="BE11">
            <v>0</v>
          </cell>
          <cell r="BF11">
            <v>4</v>
          </cell>
          <cell r="BG11">
            <v>3.75</v>
          </cell>
          <cell r="BH11">
            <v>0</v>
          </cell>
          <cell r="BI11">
            <v>4</v>
          </cell>
          <cell r="BJ11">
            <v>2.5</v>
          </cell>
          <cell r="BK11">
            <v>4</v>
          </cell>
          <cell r="BL11">
            <v>2.5</v>
          </cell>
          <cell r="BM11">
            <v>1</v>
          </cell>
          <cell r="BN11">
            <v>0</v>
          </cell>
          <cell r="BO11">
            <v>0</v>
          </cell>
          <cell r="BP11">
            <v>0</v>
          </cell>
          <cell r="BQ11">
            <v>0</v>
          </cell>
          <cell r="BR11">
            <v>0</v>
          </cell>
          <cell r="BS11">
            <v>23</v>
          </cell>
          <cell r="BT11">
            <v>0.43478260869565216</v>
          </cell>
          <cell r="BU11">
            <v>2</v>
          </cell>
          <cell r="BV11">
            <v>5</v>
          </cell>
          <cell r="BW11">
            <v>11.5</v>
          </cell>
          <cell r="BX11">
            <v>0</v>
          </cell>
          <cell r="BY11">
            <v>0</v>
          </cell>
          <cell r="BZ11">
            <v>0</v>
          </cell>
          <cell r="CA11">
            <v>0</v>
          </cell>
          <cell r="CB11">
            <v>0</v>
          </cell>
          <cell r="CC11">
            <v>2</v>
          </cell>
          <cell r="CD11">
            <v>105.5</v>
          </cell>
          <cell r="CE11">
            <v>2</v>
          </cell>
          <cell r="CF11">
            <v>105.5</v>
          </cell>
          <cell r="CG11">
            <v>1</v>
          </cell>
          <cell r="CH11">
            <v>0</v>
          </cell>
          <cell r="CI11">
            <v>0</v>
          </cell>
          <cell r="CJ11">
            <v>0</v>
          </cell>
          <cell r="CK11">
            <v>0</v>
          </cell>
          <cell r="CL11">
            <v>0</v>
          </cell>
          <cell r="CM11">
            <v>15</v>
          </cell>
          <cell r="CN11">
            <v>4.666666666666667</v>
          </cell>
          <cell r="CO11">
            <v>13</v>
          </cell>
          <cell r="CP11">
            <v>5.384615384615385</v>
          </cell>
          <cell r="CQ11">
            <v>1.1538461538461537</v>
          </cell>
          <cell r="CR11">
            <v>72</v>
          </cell>
          <cell r="CS11">
            <v>3.8611111111111112</v>
          </cell>
          <cell r="CT11">
            <v>118</v>
          </cell>
          <cell r="CU11">
            <v>2.3559322033898304</v>
          </cell>
          <cell r="CV11">
            <v>0.61016949152542377</v>
          </cell>
          <cell r="CW11">
            <v>38</v>
          </cell>
          <cell r="CX11">
            <v>2.1052631578947367</v>
          </cell>
          <cell r="CY11">
            <v>38</v>
          </cell>
          <cell r="CZ11">
            <v>2.1052631578947367</v>
          </cell>
          <cell r="DA11">
            <v>1</v>
          </cell>
          <cell r="DB11">
            <v>0</v>
          </cell>
          <cell r="DC11">
            <v>0</v>
          </cell>
          <cell r="DD11">
            <v>0</v>
          </cell>
          <cell r="DE11">
            <v>0</v>
          </cell>
          <cell r="DF11">
            <v>0</v>
          </cell>
          <cell r="DG11">
            <v>5</v>
          </cell>
          <cell r="DH11">
            <v>1</v>
          </cell>
          <cell r="DI11">
            <v>1</v>
          </cell>
          <cell r="DJ11">
            <v>5</v>
          </cell>
          <cell r="DK11">
            <v>5</v>
          </cell>
          <cell r="DL11">
            <v>0</v>
          </cell>
          <cell r="DM11">
            <v>0</v>
          </cell>
          <cell r="DN11">
            <v>0</v>
          </cell>
          <cell r="DO11">
            <v>0</v>
          </cell>
          <cell r="DP11">
            <v>0</v>
          </cell>
          <cell r="DQ11">
            <v>11</v>
          </cell>
          <cell r="DR11">
            <v>1.9090909090909092</v>
          </cell>
          <cell r="DS11">
            <v>2</v>
          </cell>
          <cell r="DT11">
            <v>10.5</v>
          </cell>
          <cell r="DU11">
            <v>5.5</v>
          </cell>
          <cell r="DV11">
            <v>11</v>
          </cell>
          <cell r="DW11">
            <v>1.8181818181818181</v>
          </cell>
          <cell r="DX11">
            <v>9</v>
          </cell>
          <cell r="DY11">
            <v>2.2222222222222223</v>
          </cell>
          <cell r="DZ11">
            <v>1.2222222222222223</v>
          </cell>
          <cell r="EA11">
            <v>0</v>
          </cell>
          <cell r="EB11">
            <v>0</v>
          </cell>
          <cell r="EC11">
            <v>0</v>
          </cell>
          <cell r="ED11">
            <v>0</v>
          </cell>
          <cell r="EE11">
            <v>0</v>
          </cell>
          <cell r="EF11">
            <v>0</v>
          </cell>
          <cell r="EG11">
            <v>0</v>
          </cell>
          <cell r="EH11">
            <v>1</v>
          </cell>
          <cell r="EI11">
            <v>0</v>
          </cell>
          <cell r="EJ11">
            <v>0</v>
          </cell>
          <cell r="EK11">
            <v>0</v>
          </cell>
          <cell r="EL11">
            <v>0</v>
          </cell>
          <cell r="EM11">
            <v>0</v>
          </cell>
          <cell r="EN11">
            <v>0</v>
          </cell>
          <cell r="EO11">
            <v>0</v>
          </cell>
          <cell r="EP11">
            <v>3.6107594936708862</v>
          </cell>
          <cell r="EQ11">
            <v>3.0588235294117645</v>
          </cell>
          <cell r="ER11">
            <v>1</v>
          </cell>
          <cell r="ES11">
            <v>0</v>
          </cell>
          <cell r="ET11">
            <v>0</v>
          </cell>
          <cell r="EU11">
            <v>0</v>
          </cell>
          <cell r="EV11">
            <v>0</v>
          </cell>
          <cell r="EW11">
            <v>0</v>
          </cell>
          <cell r="EX11">
            <v>0</v>
          </cell>
          <cell r="EY11">
            <v>0</v>
          </cell>
          <cell r="EZ11">
            <v>0</v>
          </cell>
          <cell r="FA11">
            <v>0</v>
          </cell>
          <cell r="FB11">
            <v>0</v>
          </cell>
          <cell r="FC11">
            <v>0</v>
          </cell>
          <cell r="FD11">
            <v>0</v>
          </cell>
          <cell r="FE11">
            <v>0</v>
          </cell>
          <cell r="FF11">
            <v>0</v>
          </cell>
          <cell r="FG11">
            <v>0</v>
          </cell>
          <cell r="FH11">
            <v>0</v>
          </cell>
          <cell r="FI11">
            <v>0</v>
          </cell>
          <cell r="FJ11">
            <v>0</v>
          </cell>
          <cell r="FK11">
            <v>0</v>
          </cell>
          <cell r="FL11">
            <v>0</v>
          </cell>
          <cell r="FM11">
            <v>0</v>
          </cell>
          <cell r="FN11">
            <v>0</v>
          </cell>
          <cell r="FO11">
            <v>0</v>
          </cell>
          <cell r="FP11">
            <v>0</v>
          </cell>
          <cell r="FQ11">
            <v>0</v>
          </cell>
          <cell r="FR11">
            <v>0</v>
          </cell>
          <cell r="FS11">
            <v>0</v>
          </cell>
          <cell r="FT11">
            <v>0</v>
          </cell>
          <cell r="FU11">
            <v>0</v>
          </cell>
          <cell r="FV11">
            <v>0</v>
          </cell>
          <cell r="FW11">
            <v>0</v>
          </cell>
          <cell r="FX11">
            <v>0</v>
          </cell>
          <cell r="FY11">
            <v>0</v>
          </cell>
          <cell r="FZ11">
            <v>69</v>
          </cell>
          <cell r="GA11">
            <v>1.0869565217391304</v>
          </cell>
          <cell r="GB11">
            <v>57</v>
          </cell>
          <cell r="GC11">
            <v>1.3157894736842106</v>
          </cell>
          <cell r="GD11">
            <v>1.2105263157894737</v>
          </cell>
          <cell r="GE11">
            <v>5</v>
          </cell>
          <cell r="GF11">
            <v>1.6</v>
          </cell>
          <cell r="GG11">
            <v>1</v>
          </cell>
          <cell r="GH11">
            <v>8</v>
          </cell>
          <cell r="GI11">
            <v>5</v>
          </cell>
          <cell r="GJ11">
            <v>5</v>
          </cell>
          <cell r="GK11">
            <v>4.2</v>
          </cell>
          <cell r="GL11">
            <v>3</v>
          </cell>
          <cell r="GM11">
            <v>7</v>
          </cell>
          <cell r="GN11">
            <v>1.6666666666666667</v>
          </cell>
          <cell r="GO11">
            <v>0</v>
          </cell>
          <cell r="GP11">
            <v>0</v>
          </cell>
          <cell r="GQ11">
            <v>0</v>
          </cell>
          <cell r="GR11">
            <v>0</v>
          </cell>
          <cell r="GS11">
            <v>0</v>
          </cell>
          <cell r="GT11">
            <v>20</v>
          </cell>
          <cell r="GU11">
            <v>6.15</v>
          </cell>
          <cell r="GV11">
            <v>35</v>
          </cell>
          <cell r="GW11">
            <v>3.5142857142857142</v>
          </cell>
          <cell r="GX11">
            <v>0.5714285714285714</v>
          </cell>
          <cell r="GY11">
            <v>7</v>
          </cell>
          <cell r="GZ11">
            <v>2.2857142857142856</v>
          </cell>
          <cell r="HA11">
            <v>13</v>
          </cell>
          <cell r="HB11">
            <v>1.2307692307692308</v>
          </cell>
          <cell r="HC11">
            <v>0.53846153846153844</v>
          </cell>
          <cell r="HD11">
            <v>2</v>
          </cell>
          <cell r="HE11">
            <v>19.5</v>
          </cell>
          <cell r="HF11">
            <v>9</v>
          </cell>
          <cell r="HG11">
            <v>4.333333333333333</v>
          </cell>
          <cell r="HH11">
            <v>0.22222222222222221</v>
          </cell>
          <cell r="HI11">
            <v>5</v>
          </cell>
          <cell r="HJ11">
            <v>0.6</v>
          </cell>
          <cell r="HK11">
            <v>5</v>
          </cell>
          <cell r="HL11">
            <v>0.6</v>
          </cell>
          <cell r="HM11">
            <v>1</v>
          </cell>
          <cell r="HN11">
            <v>0</v>
          </cell>
          <cell r="HO11">
            <v>0</v>
          </cell>
          <cell r="HP11">
            <v>1</v>
          </cell>
          <cell r="HQ11">
            <v>0</v>
          </cell>
          <cell r="HR11">
            <v>0</v>
          </cell>
          <cell r="HS11">
            <v>2.5221238938053099</v>
          </cell>
          <cell r="HT11">
            <v>2.4150375939849624</v>
          </cell>
          <cell r="HU11">
            <v>0.7857142857142857</v>
          </cell>
          <cell r="HV11">
            <v>1</v>
          </cell>
          <cell r="HW11">
            <v>16</v>
          </cell>
          <cell r="HX11">
            <v>3</v>
          </cell>
          <cell r="HY11">
            <v>5.333333333333333</v>
          </cell>
          <cell r="HZ11">
            <v>0.33333333333333331</v>
          </cell>
          <cell r="IA11">
            <v>0</v>
          </cell>
          <cell r="IB11">
            <v>0</v>
          </cell>
          <cell r="IC11">
            <v>0</v>
          </cell>
          <cell r="ID11">
            <v>0</v>
          </cell>
          <cell r="IE11">
            <v>0</v>
          </cell>
          <cell r="IF11">
            <v>0</v>
          </cell>
          <cell r="IG11">
            <v>0</v>
          </cell>
          <cell r="IH11">
            <v>0</v>
          </cell>
          <cell r="II11">
            <v>0</v>
          </cell>
          <cell r="IJ11">
            <v>0</v>
          </cell>
          <cell r="IK11">
            <v>11</v>
          </cell>
          <cell r="IL11">
            <v>1.0909090909090908</v>
          </cell>
          <cell r="IM11">
            <v>14</v>
          </cell>
          <cell r="IN11">
            <v>0.8571428571428571</v>
          </cell>
          <cell r="IO11">
            <v>0.7857142857142857</v>
          </cell>
          <cell r="IP11">
            <v>2.3333333333333335</v>
          </cell>
          <cell r="IQ11">
            <v>3.0952380952380953</v>
          </cell>
          <cell r="IR11">
            <v>0.55952380952380953</v>
          </cell>
          <cell r="IS11">
            <v>0</v>
          </cell>
          <cell r="IT11">
            <v>0</v>
          </cell>
          <cell r="IU11">
            <v>0</v>
          </cell>
          <cell r="IV11">
            <v>0</v>
          </cell>
          <cell r="IW11">
            <v>0</v>
          </cell>
          <cell r="IX11">
            <v>0</v>
          </cell>
          <cell r="IY11">
            <v>0</v>
          </cell>
          <cell r="IZ11">
            <v>4</v>
          </cell>
          <cell r="JA11">
            <v>3.25</v>
          </cell>
          <cell r="JB11">
            <v>0</v>
          </cell>
          <cell r="JC11">
            <v>0</v>
          </cell>
          <cell r="JD11">
            <v>3.25</v>
          </cell>
          <cell r="JE11">
            <v>0</v>
          </cell>
          <cell r="JF11">
            <v>0</v>
          </cell>
          <cell r="JG11">
            <v>0</v>
          </cell>
          <cell r="JH11">
            <v>1</v>
          </cell>
          <cell r="JI11">
            <v>16</v>
          </cell>
          <cell r="JJ11">
            <v>0</v>
          </cell>
          <cell r="JK11">
            <v>0</v>
          </cell>
          <cell r="JL11">
            <v>0</v>
          </cell>
          <cell r="JM11">
            <v>0</v>
          </cell>
          <cell r="JN11">
            <v>0</v>
          </cell>
          <cell r="JO11">
            <v>0</v>
          </cell>
          <cell r="JP11">
            <v>0</v>
          </cell>
          <cell r="JQ11">
            <v>0</v>
          </cell>
          <cell r="JR11">
            <v>0</v>
          </cell>
          <cell r="JS11">
            <v>0</v>
          </cell>
          <cell r="JT11">
            <v>0</v>
          </cell>
          <cell r="JU11">
            <v>0</v>
          </cell>
          <cell r="JV11">
            <v>0</v>
          </cell>
          <cell r="JW11">
            <v>0</v>
          </cell>
          <cell r="JX11">
            <v>0</v>
          </cell>
          <cell r="JY11">
            <v>0</v>
          </cell>
          <cell r="JZ11">
            <v>0</v>
          </cell>
          <cell r="KA11">
            <v>0</v>
          </cell>
          <cell r="KB11">
            <v>0</v>
          </cell>
          <cell r="KC11">
            <v>0</v>
          </cell>
          <cell r="KD11">
            <v>0</v>
          </cell>
          <cell r="KE11">
            <v>0</v>
          </cell>
          <cell r="KF11">
            <v>0</v>
          </cell>
          <cell r="KG11">
            <v>0</v>
          </cell>
          <cell r="KH11">
            <v>0</v>
          </cell>
          <cell r="KI11">
            <v>0</v>
          </cell>
          <cell r="KJ11">
            <v>12</v>
          </cell>
          <cell r="KK11">
            <v>0.16666666666666666</v>
          </cell>
          <cell r="KL11">
            <v>7</v>
          </cell>
          <cell r="KM11">
            <v>0.2857142857142857</v>
          </cell>
          <cell r="KN11">
            <v>1.7142857142857142</v>
          </cell>
          <cell r="KO11">
            <v>20</v>
          </cell>
          <cell r="KP11">
            <v>9.5</v>
          </cell>
          <cell r="KQ11">
            <v>0</v>
          </cell>
          <cell r="KR11">
            <v>0</v>
          </cell>
          <cell r="KS11">
            <v>0</v>
          </cell>
          <cell r="KT11">
            <v>4</v>
          </cell>
          <cell r="KU11">
            <v>4.75</v>
          </cell>
          <cell r="KV11">
            <v>6</v>
          </cell>
          <cell r="KW11">
            <v>3.1666666666666665</v>
          </cell>
          <cell r="KX11">
            <v>0.66666666666666663</v>
          </cell>
          <cell r="KY11">
            <v>0</v>
          </cell>
          <cell r="KZ11">
            <v>0</v>
          </cell>
          <cell r="LA11">
            <v>0</v>
          </cell>
          <cell r="LB11">
            <v>0</v>
          </cell>
          <cell r="LC11">
            <v>0</v>
          </cell>
          <cell r="LD11">
            <v>4</v>
          </cell>
          <cell r="LE11">
            <v>4</v>
          </cell>
          <cell r="LF11">
            <v>6</v>
          </cell>
          <cell r="LG11">
            <v>2.6666666666666665</v>
          </cell>
          <cell r="LH11">
            <v>0.66666666666666663</v>
          </cell>
          <cell r="LI11">
            <v>6.0750000000000002</v>
          </cell>
          <cell r="LJ11">
            <v>2.9166666666666665</v>
          </cell>
          <cell r="LK11">
            <v>0.66666666666666663</v>
          </cell>
          <cell r="LL11">
            <v>17</v>
          </cell>
          <cell r="LM11">
            <v>2.8823529411764706</v>
          </cell>
          <cell r="LN11">
            <v>22</v>
          </cell>
          <cell r="LO11">
            <v>2.2272727272727271</v>
          </cell>
          <cell r="LP11">
            <v>0.77272727272727271</v>
          </cell>
          <cell r="LQ11">
            <v>0</v>
          </cell>
          <cell r="LR11">
            <v>0</v>
          </cell>
          <cell r="LS11">
            <v>0</v>
          </cell>
          <cell r="LT11">
            <v>0</v>
          </cell>
          <cell r="LU11">
            <v>0</v>
          </cell>
          <cell r="LV11">
            <v>0</v>
          </cell>
          <cell r="LW11">
            <v>0</v>
          </cell>
          <cell r="LX11">
            <v>0</v>
          </cell>
          <cell r="LY11">
            <v>0</v>
          </cell>
          <cell r="LZ11">
            <v>0</v>
          </cell>
          <cell r="MA11">
            <v>18</v>
          </cell>
          <cell r="MB11">
            <v>0</v>
          </cell>
          <cell r="MC11">
            <v>22</v>
          </cell>
          <cell r="MD11">
            <v>0</v>
          </cell>
          <cell r="ME11">
            <v>0.81818181818181823</v>
          </cell>
          <cell r="MF11">
            <v>1.4</v>
          </cell>
          <cell r="MG11">
            <v>1.1136363636363635</v>
          </cell>
          <cell r="MH11">
            <v>0.79545454545454541</v>
          </cell>
          <cell r="MI11">
            <v>0</v>
          </cell>
          <cell r="MJ11">
            <v>0</v>
          </cell>
          <cell r="MK11">
            <v>0</v>
          </cell>
          <cell r="ML11">
            <v>0</v>
          </cell>
          <cell r="MM11">
            <v>0</v>
          </cell>
          <cell r="MN11">
            <v>17</v>
          </cell>
          <cell r="MO11">
            <v>2</v>
          </cell>
          <cell r="MP11">
            <v>13</v>
          </cell>
          <cell r="MQ11">
            <v>2.6153846153846154</v>
          </cell>
          <cell r="MR11">
            <v>1.3076923076923077</v>
          </cell>
          <cell r="MS11">
            <v>0</v>
          </cell>
          <cell r="MT11">
            <v>0</v>
          </cell>
          <cell r="MU11">
            <v>0</v>
          </cell>
          <cell r="MV11">
            <v>0</v>
          </cell>
          <cell r="MW11">
            <v>0</v>
          </cell>
          <cell r="MX11">
            <v>0</v>
          </cell>
          <cell r="MY11">
            <v>0</v>
          </cell>
          <cell r="MZ11">
            <v>0</v>
          </cell>
          <cell r="NA11">
            <v>0</v>
          </cell>
          <cell r="NB11">
            <v>0</v>
          </cell>
          <cell r="NC11">
            <v>2</v>
          </cell>
          <cell r="ND11">
            <v>2.6153846153846154</v>
          </cell>
          <cell r="NE11">
            <v>1.3076923076923077</v>
          </cell>
          <cell r="NF11">
            <v>0</v>
          </cell>
          <cell r="NG11">
            <v>0</v>
          </cell>
          <cell r="NH11">
            <v>18</v>
          </cell>
          <cell r="NI11">
            <v>0</v>
          </cell>
          <cell r="NJ11">
            <v>0</v>
          </cell>
          <cell r="NK11">
            <v>0</v>
          </cell>
          <cell r="NL11">
            <v>0</v>
          </cell>
          <cell r="NM11">
            <v>0</v>
          </cell>
          <cell r="NN11">
            <v>0</v>
          </cell>
          <cell r="NO11">
            <v>0</v>
          </cell>
          <cell r="NP11">
            <v>0</v>
          </cell>
          <cell r="NQ11">
            <v>0</v>
          </cell>
          <cell r="NR11">
            <v>0</v>
          </cell>
          <cell r="NS11">
            <v>0</v>
          </cell>
          <cell r="NT11">
            <v>0</v>
          </cell>
          <cell r="NU11">
            <v>0</v>
          </cell>
          <cell r="NV11">
            <v>0</v>
          </cell>
          <cell r="NW11">
            <v>3</v>
          </cell>
          <cell r="NX11">
            <v>0</v>
          </cell>
          <cell r="NY11">
            <v>0</v>
          </cell>
          <cell r="NZ11">
            <v>0</v>
          </cell>
          <cell r="OA11">
            <v>0</v>
          </cell>
          <cell r="OB11">
            <v>0</v>
          </cell>
          <cell r="OC11">
            <v>2.4277286135693217</v>
          </cell>
          <cell r="OD11">
            <v>2.766025641025641</v>
          </cell>
          <cell r="OE11">
            <v>0.72619047619047616</v>
          </cell>
          <cell r="OF11">
            <v>533</v>
          </cell>
          <cell r="OG11">
            <v>0</v>
          </cell>
          <cell r="OH11">
            <v>658</v>
          </cell>
          <cell r="OI11">
            <v>0</v>
          </cell>
        </row>
        <row r="12">
          <cell r="D12" t="str">
            <v>CP1A15T060</v>
          </cell>
          <cell r="E12" t="str">
            <v>ATAZANAVIR  300 mg  TABLETA  FRASCO</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22</v>
          </cell>
          <cell r="AA12">
            <v>4.3181818181818183</v>
          </cell>
          <cell r="AB12">
            <v>16</v>
          </cell>
          <cell r="AC12">
            <v>5.9375</v>
          </cell>
          <cell r="AD12">
            <v>1.375</v>
          </cell>
          <cell r="AE12">
            <v>20</v>
          </cell>
          <cell r="AF12">
            <v>4.6500000000000004</v>
          </cell>
          <cell r="AG12">
            <v>59</v>
          </cell>
          <cell r="AH12">
            <v>1.576271186440678</v>
          </cell>
          <cell r="AI12">
            <v>0.33898305084745761</v>
          </cell>
          <cell r="AJ12">
            <v>9</v>
          </cell>
          <cell r="AK12">
            <v>1.7777777777777777</v>
          </cell>
          <cell r="AL12">
            <v>6</v>
          </cell>
          <cell r="AM12">
            <v>2.6666666666666665</v>
          </cell>
          <cell r="AN12">
            <v>1.5</v>
          </cell>
          <cell r="AO12">
            <v>0</v>
          </cell>
          <cell r="AP12">
            <v>0</v>
          </cell>
          <cell r="AQ12">
            <v>3</v>
          </cell>
          <cell r="AR12">
            <v>5.666666666666667</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7</v>
          </cell>
          <cell r="CF12">
            <v>6</v>
          </cell>
          <cell r="CG12">
            <v>0</v>
          </cell>
          <cell r="CH12">
            <v>0</v>
          </cell>
          <cell r="CI12">
            <v>0</v>
          </cell>
          <cell r="CJ12">
            <v>0</v>
          </cell>
          <cell r="CK12">
            <v>0</v>
          </cell>
          <cell r="CL12">
            <v>0</v>
          </cell>
          <cell r="CM12">
            <v>6</v>
          </cell>
          <cell r="CN12">
            <v>5</v>
          </cell>
          <cell r="CO12">
            <v>1</v>
          </cell>
          <cell r="CP12">
            <v>30</v>
          </cell>
          <cell r="CQ12">
            <v>6</v>
          </cell>
          <cell r="CR12">
            <v>28</v>
          </cell>
          <cell r="CS12">
            <v>5.25</v>
          </cell>
          <cell r="CT12">
            <v>50</v>
          </cell>
          <cell r="CU12">
            <v>2.94</v>
          </cell>
          <cell r="CV12">
            <v>0.56000000000000005</v>
          </cell>
          <cell r="CW12">
            <v>101</v>
          </cell>
          <cell r="CX12">
            <v>1.9900990099009901</v>
          </cell>
          <cell r="CY12">
            <v>30</v>
          </cell>
          <cell r="CZ12">
            <v>6.7</v>
          </cell>
          <cell r="DA12">
            <v>3.3666666666666667</v>
          </cell>
          <cell r="DB12">
            <v>0</v>
          </cell>
          <cell r="DC12">
            <v>0</v>
          </cell>
          <cell r="DD12">
            <v>0</v>
          </cell>
          <cell r="DE12">
            <v>0</v>
          </cell>
          <cell r="DF12">
            <v>0</v>
          </cell>
          <cell r="DG12">
            <v>0</v>
          </cell>
          <cell r="DH12">
            <v>0</v>
          </cell>
          <cell r="DI12">
            <v>1</v>
          </cell>
          <cell r="DJ12">
            <v>0</v>
          </cell>
          <cell r="DK12">
            <v>0</v>
          </cell>
          <cell r="DL12">
            <v>0</v>
          </cell>
          <cell r="DM12">
            <v>0</v>
          </cell>
          <cell r="DN12">
            <v>0</v>
          </cell>
          <cell r="DO12">
            <v>0</v>
          </cell>
          <cell r="DP12">
            <v>0</v>
          </cell>
          <cell r="DQ12">
            <v>0</v>
          </cell>
          <cell r="DR12">
            <v>0</v>
          </cell>
          <cell r="DS12">
            <v>1</v>
          </cell>
          <cell r="DT12">
            <v>0</v>
          </cell>
          <cell r="DU12">
            <v>0</v>
          </cell>
          <cell r="DV12">
            <v>0</v>
          </cell>
          <cell r="DW12">
            <v>0</v>
          </cell>
          <cell r="DX12">
            <v>2</v>
          </cell>
          <cell r="DY12">
            <v>3</v>
          </cell>
          <cell r="DZ12">
            <v>0</v>
          </cell>
          <cell r="EA12">
            <v>0</v>
          </cell>
          <cell r="EB12">
            <v>0</v>
          </cell>
          <cell r="EC12">
            <v>0</v>
          </cell>
          <cell r="ED12">
            <v>0</v>
          </cell>
          <cell r="EE12">
            <v>0</v>
          </cell>
          <cell r="EF12">
            <v>0</v>
          </cell>
          <cell r="EG12">
            <v>0</v>
          </cell>
          <cell r="EH12">
            <v>0</v>
          </cell>
          <cell r="EI12">
            <v>0</v>
          </cell>
          <cell r="EJ12">
            <v>0</v>
          </cell>
          <cell r="EK12">
            <v>0</v>
          </cell>
          <cell r="EL12">
            <v>0</v>
          </cell>
          <cell r="EM12">
            <v>0</v>
          </cell>
          <cell r="EN12">
            <v>0</v>
          </cell>
          <cell r="EO12">
            <v>0</v>
          </cell>
          <cell r="EP12">
            <v>3.478494623655914</v>
          </cell>
          <cell r="EQ12">
            <v>2.9699999999999998</v>
          </cell>
          <cell r="ER12">
            <v>0.33898305084745761</v>
          </cell>
          <cell r="ES12">
            <v>0</v>
          </cell>
          <cell r="ET12">
            <v>0</v>
          </cell>
          <cell r="EU12">
            <v>0</v>
          </cell>
          <cell r="EV12">
            <v>0</v>
          </cell>
          <cell r="EW12">
            <v>0</v>
          </cell>
          <cell r="EX12">
            <v>0</v>
          </cell>
          <cell r="EY12">
            <v>0</v>
          </cell>
          <cell r="EZ12">
            <v>0</v>
          </cell>
          <cell r="FA12">
            <v>0</v>
          </cell>
          <cell r="FB12">
            <v>0</v>
          </cell>
          <cell r="FC12">
            <v>0</v>
          </cell>
          <cell r="FD12">
            <v>0</v>
          </cell>
          <cell r="FE12">
            <v>0</v>
          </cell>
          <cell r="FF12">
            <v>0</v>
          </cell>
          <cell r="FG12">
            <v>0</v>
          </cell>
          <cell r="FH12">
            <v>0</v>
          </cell>
          <cell r="FI12">
            <v>0</v>
          </cell>
          <cell r="FJ12">
            <v>0</v>
          </cell>
          <cell r="FK12">
            <v>0</v>
          </cell>
          <cell r="FL12">
            <v>0</v>
          </cell>
          <cell r="FM12">
            <v>0</v>
          </cell>
          <cell r="FN12">
            <v>0</v>
          </cell>
          <cell r="FO12">
            <v>0</v>
          </cell>
          <cell r="FP12">
            <v>0</v>
          </cell>
          <cell r="FQ12">
            <v>0</v>
          </cell>
          <cell r="FR12">
            <v>0</v>
          </cell>
          <cell r="FS12">
            <v>0</v>
          </cell>
          <cell r="FT12">
            <v>0</v>
          </cell>
          <cell r="FU12">
            <v>0</v>
          </cell>
          <cell r="FV12">
            <v>0</v>
          </cell>
          <cell r="FW12">
            <v>0</v>
          </cell>
          <cell r="FX12">
            <v>0</v>
          </cell>
          <cell r="FY12">
            <v>0</v>
          </cell>
          <cell r="FZ12">
            <v>28</v>
          </cell>
          <cell r="GA12">
            <v>1.3928571428571428</v>
          </cell>
          <cell r="GB12">
            <v>25</v>
          </cell>
          <cell r="GC12">
            <v>1.56</v>
          </cell>
          <cell r="GD12">
            <v>1.1200000000000001</v>
          </cell>
          <cell r="GE12">
            <v>0</v>
          </cell>
          <cell r="GF12">
            <v>0</v>
          </cell>
          <cell r="GG12">
            <v>0</v>
          </cell>
          <cell r="GH12">
            <v>0</v>
          </cell>
          <cell r="GI12">
            <v>0</v>
          </cell>
          <cell r="GJ12">
            <v>0</v>
          </cell>
          <cell r="GK12">
            <v>0</v>
          </cell>
          <cell r="GL12">
            <v>0</v>
          </cell>
          <cell r="GM12">
            <v>0</v>
          </cell>
          <cell r="GN12">
            <v>0</v>
          </cell>
          <cell r="GO12">
            <v>0</v>
          </cell>
          <cell r="GP12">
            <v>0</v>
          </cell>
          <cell r="GQ12">
            <v>0</v>
          </cell>
          <cell r="GR12">
            <v>0</v>
          </cell>
          <cell r="GS12">
            <v>0</v>
          </cell>
          <cell r="GT12">
            <v>0</v>
          </cell>
          <cell r="GU12">
            <v>0</v>
          </cell>
          <cell r="GV12">
            <v>2</v>
          </cell>
          <cell r="GW12">
            <v>5.5</v>
          </cell>
          <cell r="GX12">
            <v>0</v>
          </cell>
          <cell r="GY12">
            <v>0</v>
          </cell>
          <cell r="GZ12">
            <v>0</v>
          </cell>
          <cell r="HA12">
            <v>0</v>
          </cell>
          <cell r="HB12">
            <v>0</v>
          </cell>
          <cell r="HC12">
            <v>0</v>
          </cell>
          <cell r="HD12">
            <v>2</v>
          </cell>
          <cell r="HE12">
            <v>8</v>
          </cell>
          <cell r="HF12">
            <v>3</v>
          </cell>
          <cell r="HG12">
            <v>5.333333333333333</v>
          </cell>
          <cell r="HH12">
            <v>0.66666666666666663</v>
          </cell>
          <cell r="HI12">
            <v>0</v>
          </cell>
          <cell r="HJ12">
            <v>0</v>
          </cell>
          <cell r="HK12">
            <v>0</v>
          </cell>
          <cell r="HL12">
            <v>0</v>
          </cell>
          <cell r="HM12">
            <v>0</v>
          </cell>
          <cell r="HN12">
            <v>0</v>
          </cell>
          <cell r="HO12">
            <v>0</v>
          </cell>
          <cell r="HP12">
            <v>0</v>
          </cell>
          <cell r="HQ12">
            <v>0</v>
          </cell>
          <cell r="HR12">
            <v>0</v>
          </cell>
          <cell r="HS12">
            <v>2.2000000000000002</v>
          </cell>
          <cell r="HT12">
            <v>5.333333333333333</v>
          </cell>
          <cell r="HU12">
            <v>0.66666666666666663</v>
          </cell>
          <cell r="HV12">
            <v>0</v>
          </cell>
          <cell r="HW12">
            <v>0</v>
          </cell>
          <cell r="HX12">
            <v>0</v>
          </cell>
          <cell r="HY12">
            <v>0</v>
          </cell>
          <cell r="HZ12">
            <v>0</v>
          </cell>
          <cell r="IA12">
            <v>0</v>
          </cell>
          <cell r="IB12">
            <v>0</v>
          </cell>
          <cell r="IC12">
            <v>0</v>
          </cell>
          <cell r="ID12">
            <v>0</v>
          </cell>
          <cell r="IE12">
            <v>0</v>
          </cell>
          <cell r="IF12">
            <v>2</v>
          </cell>
          <cell r="IG12">
            <v>2</v>
          </cell>
          <cell r="IH12">
            <v>0</v>
          </cell>
          <cell r="II12">
            <v>0</v>
          </cell>
          <cell r="IJ12">
            <v>0</v>
          </cell>
          <cell r="IK12">
            <v>14</v>
          </cell>
          <cell r="IL12">
            <v>3.3571428571428572</v>
          </cell>
          <cell r="IM12">
            <v>2</v>
          </cell>
          <cell r="IN12">
            <v>23.5</v>
          </cell>
          <cell r="IO12">
            <v>7</v>
          </cell>
          <cell r="IP12">
            <v>3.375</v>
          </cell>
          <cell r="IQ12">
            <v>23.5</v>
          </cell>
          <cell r="IR12">
            <v>7</v>
          </cell>
          <cell r="IS12">
            <v>0</v>
          </cell>
          <cell r="IT12">
            <v>0</v>
          </cell>
          <cell r="IU12">
            <v>0</v>
          </cell>
          <cell r="IV12">
            <v>0</v>
          </cell>
          <cell r="IW12">
            <v>0</v>
          </cell>
          <cell r="IX12">
            <v>1</v>
          </cell>
          <cell r="IY12">
            <v>0</v>
          </cell>
          <cell r="IZ12">
            <v>0</v>
          </cell>
          <cell r="JA12">
            <v>0</v>
          </cell>
          <cell r="JB12">
            <v>0</v>
          </cell>
          <cell r="JC12">
            <v>0</v>
          </cell>
          <cell r="JD12">
            <v>0</v>
          </cell>
          <cell r="JE12">
            <v>0</v>
          </cell>
          <cell r="JF12">
            <v>17</v>
          </cell>
          <cell r="JG12">
            <v>5.7647058823529411</v>
          </cell>
          <cell r="JH12">
            <v>12</v>
          </cell>
          <cell r="JI12">
            <v>8.1666666666666661</v>
          </cell>
          <cell r="JJ12">
            <v>1.4166666666666667</v>
          </cell>
          <cell r="JK12">
            <v>0</v>
          </cell>
          <cell r="JL12">
            <v>0</v>
          </cell>
          <cell r="JM12">
            <v>0</v>
          </cell>
          <cell r="JN12">
            <v>0</v>
          </cell>
          <cell r="JO12">
            <v>0</v>
          </cell>
          <cell r="JP12">
            <v>0</v>
          </cell>
          <cell r="JQ12">
            <v>0</v>
          </cell>
          <cell r="JR12">
            <v>0</v>
          </cell>
          <cell r="JS12">
            <v>0</v>
          </cell>
          <cell r="JT12">
            <v>0</v>
          </cell>
          <cell r="JU12">
            <v>0</v>
          </cell>
          <cell r="JV12">
            <v>0</v>
          </cell>
          <cell r="JW12">
            <v>0</v>
          </cell>
          <cell r="JX12">
            <v>0</v>
          </cell>
          <cell r="JY12">
            <v>0</v>
          </cell>
          <cell r="JZ12">
            <v>0</v>
          </cell>
          <cell r="KA12">
            <v>0</v>
          </cell>
          <cell r="KB12">
            <v>1</v>
          </cell>
          <cell r="KC12">
            <v>0</v>
          </cell>
          <cell r="KD12">
            <v>0</v>
          </cell>
          <cell r="KE12">
            <v>0</v>
          </cell>
          <cell r="KF12">
            <v>0</v>
          </cell>
          <cell r="KG12">
            <v>0</v>
          </cell>
          <cell r="KH12">
            <v>0</v>
          </cell>
          <cell r="KI12">
            <v>0</v>
          </cell>
          <cell r="KJ12">
            <v>0</v>
          </cell>
          <cell r="KK12">
            <v>0</v>
          </cell>
          <cell r="KL12">
            <v>0</v>
          </cell>
          <cell r="KM12">
            <v>0</v>
          </cell>
          <cell r="KN12">
            <v>0</v>
          </cell>
          <cell r="KO12">
            <v>0</v>
          </cell>
          <cell r="KP12">
            <v>0</v>
          </cell>
          <cell r="KQ12">
            <v>0</v>
          </cell>
          <cell r="KR12">
            <v>0</v>
          </cell>
          <cell r="KS12">
            <v>0</v>
          </cell>
          <cell r="KT12">
            <v>0</v>
          </cell>
          <cell r="KU12">
            <v>0</v>
          </cell>
          <cell r="KV12">
            <v>0</v>
          </cell>
          <cell r="KW12">
            <v>0</v>
          </cell>
          <cell r="KX12">
            <v>0</v>
          </cell>
          <cell r="KY12">
            <v>0</v>
          </cell>
          <cell r="KZ12">
            <v>0</v>
          </cell>
          <cell r="LA12">
            <v>0</v>
          </cell>
          <cell r="LB12">
            <v>0</v>
          </cell>
          <cell r="LC12">
            <v>0</v>
          </cell>
          <cell r="LD12">
            <v>3</v>
          </cell>
          <cell r="LE12">
            <v>3.3333333333333335</v>
          </cell>
          <cell r="LF12">
            <v>5</v>
          </cell>
          <cell r="LG12">
            <v>2</v>
          </cell>
          <cell r="LH12">
            <v>0.6</v>
          </cell>
          <cell r="LI12">
            <v>5.4</v>
          </cell>
          <cell r="LJ12">
            <v>2</v>
          </cell>
          <cell r="LK12">
            <v>0.6</v>
          </cell>
          <cell r="LL12">
            <v>0</v>
          </cell>
          <cell r="LM12">
            <v>0</v>
          </cell>
          <cell r="LN12">
            <v>1</v>
          </cell>
          <cell r="LO12">
            <v>16</v>
          </cell>
          <cell r="LP12">
            <v>0</v>
          </cell>
          <cell r="LQ12">
            <v>0</v>
          </cell>
          <cell r="LR12">
            <v>0</v>
          </cell>
          <cell r="LS12">
            <v>0</v>
          </cell>
          <cell r="LT12">
            <v>0</v>
          </cell>
          <cell r="LU12">
            <v>0</v>
          </cell>
          <cell r="LV12">
            <v>0</v>
          </cell>
          <cell r="LW12">
            <v>0</v>
          </cell>
          <cell r="LX12">
            <v>0</v>
          </cell>
          <cell r="LY12">
            <v>0</v>
          </cell>
          <cell r="LZ12">
            <v>0</v>
          </cell>
          <cell r="MA12">
            <v>0</v>
          </cell>
          <cell r="MB12">
            <v>0</v>
          </cell>
          <cell r="MC12">
            <v>2</v>
          </cell>
          <cell r="MD12">
            <v>0</v>
          </cell>
          <cell r="ME12">
            <v>0</v>
          </cell>
          <cell r="MF12">
            <v>0</v>
          </cell>
          <cell r="MG12">
            <v>8</v>
          </cell>
          <cell r="MH12">
            <v>0</v>
          </cell>
          <cell r="MI12">
            <v>0</v>
          </cell>
          <cell r="MJ12">
            <v>0</v>
          </cell>
          <cell r="MK12">
            <v>0</v>
          </cell>
          <cell r="ML12">
            <v>0</v>
          </cell>
          <cell r="MM12">
            <v>0</v>
          </cell>
          <cell r="MN12">
            <v>2</v>
          </cell>
          <cell r="MO12">
            <v>1.5</v>
          </cell>
          <cell r="MP12">
            <v>1</v>
          </cell>
          <cell r="MQ12">
            <v>3</v>
          </cell>
          <cell r="MR12">
            <v>2</v>
          </cell>
          <cell r="MS12">
            <v>0</v>
          </cell>
          <cell r="MT12">
            <v>0</v>
          </cell>
          <cell r="MU12">
            <v>0</v>
          </cell>
          <cell r="MV12">
            <v>0</v>
          </cell>
          <cell r="MW12">
            <v>0</v>
          </cell>
          <cell r="MX12">
            <v>0</v>
          </cell>
          <cell r="MY12">
            <v>0</v>
          </cell>
          <cell r="MZ12">
            <v>1</v>
          </cell>
          <cell r="NA12">
            <v>0</v>
          </cell>
          <cell r="NB12">
            <v>0</v>
          </cell>
          <cell r="NC12">
            <v>1.5</v>
          </cell>
          <cell r="ND12">
            <v>1.5</v>
          </cell>
          <cell r="NE12">
            <v>1</v>
          </cell>
          <cell r="NF12">
            <v>7</v>
          </cell>
          <cell r="NG12">
            <v>0.42857142857142855</v>
          </cell>
          <cell r="NH12">
            <v>1</v>
          </cell>
          <cell r="NI12">
            <v>3</v>
          </cell>
          <cell r="NJ12">
            <v>7</v>
          </cell>
          <cell r="NK12">
            <v>0</v>
          </cell>
          <cell r="NL12">
            <v>0</v>
          </cell>
          <cell r="NM12">
            <v>0</v>
          </cell>
          <cell r="NN12">
            <v>0</v>
          </cell>
          <cell r="NO12">
            <v>0</v>
          </cell>
          <cell r="NP12">
            <v>0</v>
          </cell>
          <cell r="NQ12">
            <v>0</v>
          </cell>
          <cell r="NR12">
            <v>0</v>
          </cell>
          <cell r="NS12">
            <v>0</v>
          </cell>
          <cell r="NT12">
            <v>0</v>
          </cell>
          <cell r="NU12">
            <v>4</v>
          </cell>
          <cell r="NV12">
            <v>0.75</v>
          </cell>
          <cell r="NW12">
            <v>1</v>
          </cell>
          <cell r="NX12">
            <v>3</v>
          </cell>
          <cell r="NY12">
            <v>4</v>
          </cell>
          <cell r="NZ12">
            <v>0.54545454545454541</v>
          </cell>
          <cell r="OA12">
            <v>3</v>
          </cell>
          <cell r="OB12">
            <v>5.5</v>
          </cell>
          <cell r="OC12">
            <v>2.2000000000000002</v>
          </cell>
          <cell r="OD12">
            <v>3</v>
          </cell>
          <cell r="OE12">
            <v>0.66666666666666663</v>
          </cell>
          <cell r="OF12">
            <v>266</v>
          </cell>
          <cell r="OG12">
            <v>0</v>
          </cell>
          <cell r="OH12">
            <v>257</v>
          </cell>
          <cell r="OI12">
            <v>0</v>
          </cell>
        </row>
        <row r="13">
          <cell r="D13" t="str">
            <v>CP1A15T06001</v>
          </cell>
          <cell r="E13" t="str">
            <v>ATAZANAVIR/RITONAVIR  300 mg/100 mg  TABLETA  FRASCO</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11</v>
          </cell>
          <cell r="AC13">
            <v>0</v>
          </cell>
          <cell r="AD13">
            <v>0</v>
          </cell>
          <cell r="AE13">
            <v>0</v>
          </cell>
          <cell r="AF13">
            <v>0</v>
          </cell>
          <cell r="AG13">
            <v>15</v>
          </cell>
          <cell r="AH13">
            <v>0</v>
          </cell>
          <cell r="AI13">
            <v>0</v>
          </cell>
          <cell r="AJ13">
            <v>0</v>
          </cell>
          <cell r="AK13">
            <v>0</v>
          </cell>
          <cell r="AL13">
            <v>8</v>
          </cell>
          <cell r="AM13">
            <v>0</v>
          </cell>
          <cell r="AN13">
            <v>0</v>
          </cell>
          <cell r="AO13">
            <v>10</v>
          </cell>
          <cell r="AP13">
            <v>0</v>
          </cell>
          <cell r="AQ13">
            <v>1</v>
          </cell>
          <cell r="AR13">
            <v>0</v>
          </cell>
          <cell r="AS13">
            <v>10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3</v>
          </cell>
          <cell r="CD13">
            <v>19</v>
          </cell>
          <cell r="CE13">
            <v>0</v>
          </cell>
          <cell r="CF13">
            <v>0</v>
          </cell>
          <cell r="CG13">
            <v>0</v>
          </cell>
          <cell r="CH13">
            <v>0</v>
          </cell>
          <cell r="CI13">
            <v>0</v>
          </cell>
          <cell r="CJ13">
            <v>0</v>
          </cell>
          <cell r="CK13">
            <v>0</v>
          </cell>
          <cell r="CL13">
            <v>0</v>
          </cell>
          <cell r="CM13">
            <v>0</v>
          </cell>
          <cell r="CN13">
            <v>0</v>
          </cell>
          <cell r="CO13">
            <v>1</v>
          </cell>
          <cell r="CP13">
            <v>0</v>
          </cell>
          <cell r="CQ13">
            <v>0</v>
          </cell>
          <cell r="CR13">
            <v>0</v>
          </cell>
          <cell r="CS13">
            <v>0</v>
          </cell>
          <cell r="CT13">
            <v>42</v>
          </cell>
          <cell r="CU13">
            <v>0</v>
          </cell>
          <cell r="CV13">
            <v>0</v>
          </cell>
          <cell r="CW13">
            <v>0</v>
          </cell>
          <cell r="CX13">
            <v>0</v>
          </cell>
          <cell r="CY13">
            <v>73</v>
          </cell>
          <cell r="CZ13">
            <v>0</v>
          </cell>
          <cell r="DA13">
            <v>0</v>
          </cell>
          <cell r="DB13">
            <v>0</v>
          </cell>
          <cell r="DC13">
            <v>0</v>
          </cell>
          <cell r="DD13">
            <v>0</v>
          </cell>
          <cell r="DE13">
            <v>0</v>
          </cell>
          <cell r="DF13">
            <v>0</v>
          </cell>
          <cell r="DG13">
            <v>3</v>
          </cell>
          <cell r="DH13">
            <v>1</v>
          </cell>
          <cell r="DI13">
            <v>0</v>
          </cell>
          <cell r="DJ13">
            <v>0</v>
          </cell>
          <cell r="DK13">
            <v>0</v>
          </cell>
          <cell r="DL13">
            <v>0</v>
          </cell>
          <cell r="DM13">
            <v>0</v>
          </cell>
          <cell r="DN13">
            <v>0</v>
          </cell>
          <cell r="DO13">
            <v>0</v>
          </cell>
          <cell r="DP13">
            <v>0</v>
          </cell>
          <cell r="DQ13">
            <v>0</v>
          </cell>
          <cell r="DR13">
            <v>0</v>
          </cell>
          <cell r="DS13">
            <v>0</v>
          </cell>
          <cell r="DT13">
            <v>0</v>
          </cell>
          <cell r="DU13">
            <v>0</v>
          </cell>
          <cell r="DV13">
            <v>1</v>
          </cell>
          <cell r="DW13">
            <v>0</v>
          </cell>
          <cell r="DX13">
            <v>0</v>
          </cell>
          <cell r="DY13">
            <v>0</v>
          </cell>
          <cell r="DZ13">
            <v>0</v>
          </cell>
          <cell r="EA13">
            <v>0</v>
          </cell>
          <cell r="EB13">
            <v>0</v>
          </cell>
          <cell r="EC13">
            <v>0</v>
          </cell>
          <cell r="ED13">
            <v>0</v>
          </cell>
          <cell r="EE13">
            <v>0</v>
          </cell>
          <cell r="EF13">
            <v>0</v>
          </cell>
          <cell r="EG13">
            <v>0</v>
          </cell>
          <cell r="EH13">
            <v>4</v>
          </cell>
          <cell r="EI13">
            <v>0.25</v>
          </cell>
          <cell r="EJ13">
            <v>0</v>
          </cell>
          <cell r="EK13">
            <v>0</v>
          </cell>
          <cell r="EL13">
            <v>0</v>
          </cell>
          <cell r="EM13">
            <v>0</v>
          </cell>
          <cell r="EN13">
            <v>0</v>
          </cell>
          <cell r="EO13">
            <v>0</v>
          </cell>
          <cell r="EP13">
            <v>4.7647058823529411</v>
          </cell>
          <cell r="EQ13">
            <v>0</v>
          </cell>
          <cell r="ER13">
            <v>0</v>
          </cell>
          <cell r="ES13">
            <v>0</v>
          </cell>
          <cell r="ET13">
            <v>0</v>
          </cell>
          <cell r="EU13">
            <v>0</v>
          </cell>
          <cell r="EV13">
            <v>0</v>
          </cell>
          <cell r="EW13">
            <v>0</v>
          </cell>
          <cell r="EX13">
            <v>0</v>
          </cell>
          <cell r="EY13">
            <v>0</v>
          </cell>
          <cell r="EZ13">
            <v>0</v>
          </cell>
          <cell r="FA13">
            <v>0</v>
          </cell>
          <cell r="FB13">
            <v>0</v>
          </cell>
          <cell r="FC13">
            <v>0</v>
          </cell>
          <cell r="FD13">
            <v>0</v>
          </cell>
          <cell r="FE13">
            <v>0</v>
          </cell>
          <cell r="FF13">
            <v>0</v>
          </cell>
          <cell r="FG13">
            <v>0</v>
          </cell>
          <cell r="FH13">
            <v>0</v>
          </cell>
          <cell r="FI13">
            <v>0</v>
          </cell>
          <cell r="FJ13">
            <v>0</v>
          </cell>
          <cell r="FK13">
            <v>0</v>
          </cell>
          <cell r="FL13">
            <v>0</v>
          </cell>
          <cell r="FM13">
            <v>0</v>
          </cell>
          <cell r="FN13">
            <v>0</v>
          </cell>
          <cell r="FO13">
            <v>0</v>
          </cell>
          <cell r="FP13">
            <v>0</v>
          </cell>
          <cell r="FQ13">
            <v>0</v>
          </cell>
          <cell r="FR13">
            <v>0</v>
          </cell>
          <cell r="FS13">
            <v>0</v>
          </cell>
          <cell r="FT13">
            <v>0</v>
          </cell>
          <cell r="FU13">
            <v>0</v>
          </cell>
          <cell r="FV13">
            <v>0</v>
          </cell>
          <cell r="FW13">
            <v>0</v>
          </cell>
          <cell r="FX13">
            <v>0</v>
          </cell>
          <cell r="FY13">
            <v>0</v>
          </cell>
          <cell r="FZ13">
            <v>19</v>
          </cell>
          <cell r="GA13">
            <v>0</v>
          </cell>
          <cell r="GB13">
            <v>14</v>
          </cell>
          <cell r="GC13">
            <v>0</v>
          </cell>
          <cell r="GD13">
            <v>1.3571428571428572</v>
          </cell>
          <cell r="GE13">
            <v>0</v>
          </cell>
          <cell r="GF13">
            <v>0</v>
          </cell>
          <cell r="GG13">
            <v>0</v>
          </cell>
          <cell r="GH13">
            <v>0</v>
          </cell>
          <cell r="GI13">
            <v>0</v>
          </cell>
          <cell r="GJ13">
            <v>0</v>
          </cell>
          <cell r="GK13">
            <v>0</v>
          </cell>
          <cell r="GL13">
            <v>0</v>
          </cell>
          <cell r="GM13">
            <v>0</v>
          </cell>
          <cell r="GN13">
            <v>0</v>
          </cell>
          <cell r="GO13">
            <v>0</v>
          </cell>
          <cell r="GP13">
            <v>0</v>
          </cell>
          <cell r="GQ13">
            <v>0</v>
          </cell>
          <cell r="GR13">
            <v>0</v>
          </cell>
          <cell r="GS13">
            <v>0</v>
          </cell>
          <cell r="GT13">
            <v>0</v>
          </cell>
          <cell r="GU13">
            <v>0</v>
          </cell>
          <cell r="GV13">
            <v>1</v>
          </cell>
          <cell r="GW13">
            <v>0</v>
          </cell>
          <cell r="GX13">
            <v>0</v>
          </cell>
          <cell r="GY13">
            <v>0</v>
          </cell>
          <cell r="GZ13">
            <v>0</v>
          </cell>
          <cell r="HA13">
            <v>0</v>
          </cell>
          <cell r="HB13">
            <v>0</v>
          </cell>
          <cell r="HC13">
            <v>0</v>
          </cell>
          <cell r="HD13">
            <v>1</v>
          </cell>
          <cell r="HE13">
            <v>2</v>
          </cell>
          <cell r="HF13">
            <v>5</v>
          </cell>
          <cell r="HG13">
            <v>0.4</v>
          </cell>
          <cell r="HH13">
            <v>0.2</v>
          </cell>
          <cell r="HI13">
            <v>0</v>
          </cell>
          <cell r="HJ13">
            <v>0</v>
          </cell>
          <cell r="HK13">
            <v>0</v>
          </cell>
          <cell r="HL13">
            <v>0</v>
          </cell>
          <cell r="HM13">
            <v>0</v>
          </cell>
          <cell r="HN13">
            <v>0</v>
          </cell>
          <cell r="HO13">
            <v>0</v>
          </cell>
          <cell r="HP13">
            <v>0</v>
          </cell>
          <cell r="HQ13">
            <v>0</v>
          </cell>
          <cell r="HR13">
            <v>0</v>
          </cell>
          <cell r="HS13">
            <v>0.1</v>
          </cell>
          <cell r="HT13">
            <v>0</v>
          </cell>
          <cell r="HU13">
            <v>0.2</v>
          </cell>
          <cell r="HV13">
            <v>2</v>
          </cell>
          <cell r="HW13">
            <v>2</v>
          </cell>
          <cell r="HX13">
            <v>0</v>
          </cell>
          <cell r="HY13">
            <v>0</v>
          </cell>
          <cell r="HZ13">
            <v>0</v>
          </cell>
          <cell r="IA13">
            <v>0</v>
          </cell>
          <cell r="IB13">
            <v>0</v>
          </cell>
          <cell r="IC13">
            <v>0</v>
          </cell>
          <cell r="ID13">
            <v>0</v>
          </cell>
          <cell r="IE13">
            <v>0</v>
          </cell>
          <cell r="IF13">
            <v>0</v>
          </cell>
          <cell r="IG13">
            <v>0</v>
          </cell>
          <cell r="IH13">
            <v>1</v>
          </cell>
          <cell r="II13">
            <v>0</v>
          </cell>
          <cell r="IJ13">
            <v>0</v>
          </cell>
          <cell r="IK13">
            <v>0</v>
          </cell>
          <cell r="IL13">
            <v>0</v>
          </cell>
          <cell r="IM13">
            <v>5</v>
          </cell>
          <cell r="IN13">
            <v>0</v>
          </cell>
          <cell r="IO13">
            <v>0</v>
          </cell>
          <cell r="IP13">
            <v>2</v>
          </cell>
          <cell r="IQ13">
            <v>0</v>
          </cell>
          <cell r="IR13">
            <v>0</v>
          </cell>
          <cell r="IS13">
            <v>0</v>
          </cell>
          <cell r="IT13">
            <v>0</v>
          </cell>
          <cell r="IU13">
            <v>0</v>
          </cell>
          <cell r="IV13">
            <v>0</v>
          </cell>
          <cell r="IW13">
            <v>0</v>
          </cell>
          <cell r="IX13">
            <v>0</v>
          </cell>
          <cell r="IY13">
            <v>0</v>
          </cell>
          <cell r="IZ13">
            <v>0</v>
          </cell>
          <cell r="JA13">
            <v>0</v>
          </cell>
          <cell r="JB13">
            <v>0</v>
          </cell>
          <cell r="JC13">
            <v>0</v>
          </cell>
          <cell r="JD13">
            <v>0</v>
          </cell>
          <cell r="JE13">
            <v>0</v>
          </cell>
          <cell r="JF13">
            <v>17</v>
          </cell>
          <cell r="JG13">
            <v>5.1764705882352944</v>
          </cell>
          <cell r="JH13">
            <v>5</v>
          </cell>
          <cell r="JI13">
            <v>17.600000000000001</v>
          </cell>
          <cell r="JJ13">
            <v>3.4</v>
          </cell>
          <cell r="JK13">
            <v>0</v>
          </cell>
          <cell r="JL13">
            <v>0</v>
          </cell>
          <cell r="JM13">
            <v>0</v>
          </cell>
          <cell r="JN13">
            <v>0</v>
          </cell>
          <cell r="JO13">
            <v>0</v>
          </cell>
          <cell r="JP13">
            <v>0</v>
          </cell>
          <cell r="JQ13">
            <v>0</v>
          </cell>
          <cell r="JR13">
            <v>0</v>
          </cell>
          <cell r="JS13">
            <v>0</v>
          </cell>
          <cell r="JT13">
            <v>0</v>
          </cell>
          <cell r="JU13">
            <v>0</v>
          </cell>
          <cell r="JV13">
            <v>0</v>
          </cell>
          <cell r="JW13">
            <v>0</v>
          </cell>
          <cell r="JX13">
            <v>0</v>
          </cell>
          <cell r="JY13">
            <v>0</v>
          </cell>
          <cell r="JZ13">
            <v>0</v>
          </cell>
          <cell r="KA13">
            <v>0</v>
          </cell>
          <cell r="KB13">
            <v>0</v>
          </cell>
          <cell r="KC13">
            <v>0</v>
          </cell>
          <cell r="KD13">
            <v>0</v>
          </cell>
          <cell r="KE13">
            <v>0</v>
          </cell>
          <cell r="KF13">
            <v>0</v>
          </cell>
          <cell r="KG13">
            <v>0</v>
          </cell>
          <cell r="KH13">
            <v>0</v>
          </cell>
          <cell r="KI13">
            <v>0</v>
          </cell>
          <cell r="KJ13">
            <v>0</v>
          </cell>
          <cell r="KK13">
            <v>0</v>
          </cell>
          <cell r="KL13">
            <v>0</v>
          </cell>
          <cell r="KM13">
            <v>0</v>
          </cell>
          <cell r="KN13">
            <v>0</v>
          </cell>
          <cell r="KO13">
            <v>0</v>
          </cell>
          <cell r="KP13">
            <v>0</v>
          </cell>
          <cell r="KQ13">
            <v>0</v>
          </cell>
          <cell r="KR13">
            <v>0</v>
          </cell>
          <cell r="KS13">
            <v>0</v>
          </cell>
          <cell r="KT13">
            <v>0</v>
          </cell>
          <cell r="KU13">
            <v>0</v>
          </cell>
          <cell r="KV13">
            <v>1</v>
          </cell>
          <cell r="KW13">
            <v>0</v>
          </cell>
          <cell r="KX13">
            <v>0</v>
          </cell>
          <cell r="KY13">
            <v>0</v>
          </cell>
          <cell r="KZ13">
            <v>0</v>
          </cell>
          <cell r="LA13">
            <v>0</v>
          </cell>
          <cell r="LB13">
            <v>0</v>
          </cell>
          <cell r="LC13">
            <v>0</v>
          </cell>
          <cell r="LD13">
            <v>0</v>
          </cell>
          <cell r="LE13">
            <v>0</v>
          </cell>
          <cell r="LF13">
            <v>0</v>
          </cell>
          <cell r="LG13">
            <v>0</v>
          </cell>
          <cell r="LH13">
            <v>0</v>
          </cell>
          <cell r="LI13">
            <v>5.1764705882352944</v>
          </cell>
          <cell r="LJ13">
            <v>8.8000000000000007</v>
          </cell>
          <cell r="LK13">
            <v>1.7</v>
          </cell>
          <cell r="LL13">
            <v>10</v>
          </cell>
          <cell r="LM13">
            <v>0.4</v>
          </cell>
          <cell r="LN13">
            <v>11</v>
          </cell>
          <cell r="LO13">
            <v>0.36363636363636365</v>
          </cell>
          <cell r="LP13">
            <v>0.90909090909090906</v>
          </cell>
          <cell r="LQ13">
            <v>6</v>
          </cell>
          <cell r="LR13">
            <v>0.16666666666666666</v>
          </cell>
          <cell r="LS13">
            <v>3</v>
          </cell>
          <cell r="LT13">
            <v>0.33333333333333331</v>
          </cell>
          <cell r="LU13">
            <v>2</v>
          </cell>
          <cell r="LV13">
            <v>0</v>
          </cell>
          <cell r="LW13">
            <v>0</v>
          </cell>
          <cell r="LX13">
            <v>0</v>
          </cell>
          <cell r="LY13">
            <v>0</v>
          </cell>
          <cell r="LZ13">
            <v>0</v>
          </cell>
          <cell r="MA13">
            <v>0</v>
          </cell>
          <cell r="MB13">
            <v>0</v>
          </cell>
          <cell r="MC13">
            <v>0</v>
          </cell>
          <cell r="MD13">
            <v>0</v>
          </cell>
          <cell r="ME13">
            <v>0</v>
          </cell>
          <cell r="MF13">
            <v>0.875</v>
          </cell>
          <cell r="MG13">
            <v>0.34848484848484851</v>
          </cell>
          <cell r="MH13">
            <v>1.4545454545454546</v>
          </cell>
          <cell r="MI13">
            <v>0</v>
          </cell>
          <cell r="MJ13">
            <v>0</v>
          </cell>
          <cell r="MK13">
            <v>0</v>
          </cell>
          <cell r="ML13">
            <v>0</v>
          </cell>
          <cell r="MM13">
            <v>0</v>
          </cell>
          <cell r="MN13">
            <v>0</v>
          </cell>
          <cell r="MO13">
            <v>0</v>
          </cell>
          <cell r="MP13">
            <v>0</v>
          </cell>
          <cell r="MQ13">
            <v>0</v>
          </cell>
          <cell r="MR13">
            <v>0</v>
          </cell>
          <cell r="MS13">
            <v>0</v>
          </cell>
          <cell r="MT13">
            <v>0</v>
          </cell>
          <cell r="MU13">
            <v>0</v>
          </cell>
          <cell r="MV13">
            <v>0</v>
          </cell>
          <cell r="MW13">
            <v>0</v>
          </cell>
          <cell r="MX13">
            <v>3</v>
          </cell>
          <cell r="MY13">
            <v>0</v>
          </cell>
          <cell r="MZ13">
            <v>0</v>
          </cell>
          <cell r="NA13">
            <v>0</v>
          </cell>
          <cell r="NB13">
            <v>0</v>
          </cell>
          <cell r="NC13">
            <v>0</v>
          </cell>
          <cell r="ND13">
            <v>0</v>
          </cell>
          <cell r="NE13">
            <v>0</v>
          </cell>
          <cell r="NF13">
            <v>0</v>
          </cell>
          <cell r="NG13">
            <v>0</v>
          </cell>
          <cell r="NH13">
            <v>0</v>
          </cell>
          <cell r="NI13">
            <v>0</v>
          </cell>
          <cell r="NJ13">
            <v>0</v>
          </cell>
          <cell r="NK13">
            <v>0</v>
          </cell>
          <cell r="NL13">
            <v>0</v>
          </cell>
          <cell r="NM13">
            <v>0</v>
          </cell>
          <cell r="NN13">
            <v>0</v>
          </cell>
          <cell r="NO13">
            <v>0</v>
          </cell>
          <cell r="NP13">
            <v>0</v>
          </cell>
          <cell r="NQ13">
            <v>0</v>
          </cell>
          <cell r="NR13">
            <v>0</v>
          </cell>
          <cell r="NS13">
            <v>0</v>
          </cell>
          <cell r="NT13">
            <v>0</v>
          </cell>
          <cell r="NU13">
            <v>0</v>
          </cell>
          <cell r="NV13">
            <v>0</v>
          </cell>
          <cell r="NW13">
            <v>0</v>
          </cell>
          <cell r="NX13">
            <v>0</v>
          </cell>
          <cell r="NY13">
            <v>0</v>
          </cell>
          <cell r="NZ13">
            <v>0</v>
          </cell>
          <cell r="OA13">
            <v>0</v>
          </cell>
          <cell r="OB13">
            <v>0</v>
          </cell>
          <cell r="OC13">
            <v>1.4375</v>
          </cell>
          <cell r="OD13">
            <v>0</v>
          </cell>
          <cell r="OE13">
            <v>0.2</v>
          </cell>
          <cell r="OF13">
            <v>75</v>
          </cell>
          <cell r="OG13">
            <v>0</v>
          </cell>
          <cell r="OH13">
            <v>205</v>
          </cell>
          <cell r="OI13">
            <v>0</v>
          </cell>
        </row>
        <row r="14">
          <cell r="D14" t="str">
            <v>CPDARUNAVIR300MG</v>
          </cell>
          <cell r="E14" t="str">
            <v>DARUNAVIR  300 mg  TABLETA  FRASCO</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6</v>
          </cell>
          <cell r="AF14">
            <v>1.3333333333333333</v>
          </cell>
          <cell r="AG14">
            <v>11</v>
          </cell>
          <cell r="AH14">
            <v>0.72727272727272729</v>
          </cell>
          <cell r="AI14">
            <v>0.54545454545454541</v>
          </cell>
          <cell r="AJ14">
            <v>1</v>
          </cell>
          <cell r="AK14">
            <v>3</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2</v>
          </cell>
          <cell r="CD14">
            <v>46</v>
          </cell>
          <cell r="CE14">
            <v>0</v>
          </cell>
          <cell r="CF14">
            <v>0</v>
          </cell>
          <cell r="CG14">
            <v>0</v>
          </cell>
          <cell r="CH14">
            <v>0</v>
          </cell>
          <cell r="CI14">
            <v>0</v>
          </cell>
          <cell r="CJ14">
            <v>0</v>
          </cell>
          <cell r="CK14">
            <v>0</v>
          </cell>
          <cell r="CL14">
            <v>0</v>
          </cell>
          <cell r="CM14">
            <v>5</v>
          </cell>
          <cell r="CN14">
            <v>0</v>
          </cell>
          <cell r="CO14">
            <v>1</v>
          </cell>
          <cell r="CP14">
            <v>0</v>
          </cell>
          <cell r="CQ14">
            <v>5</v>
          </cell>
          <cell r="CR14">
            <v>2</v>
          </cell>
          <cell r="CS14">
            <v>5</v>
          </cell>
          <cell r="CT14">
            <v>1</v>
          </cell>
          <cell r="CU14">
            <v>10</v>
          </cell>
          <cell r="CV14">
            <v>2</v>
          </cell>
          <cell r="CW14">
            <v>5</v>
          </cell>
          <cell r="CX14">
            <v>1</v>
          </cell>
          <cell r="CY14">
            <v>4</v>
          </cell>
          <cell r="CZ14">
            <v>1.25</v>
          </cell>
          <cell r="DA14">
            <v>1.25</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1</v>
          </cell>
          <cell r="DW14">
            <v>1</v>
          </cell>
          <cell r="DX14">
            <v>0</v>
          </cell>
          <cell r="DY14">
            <v>0</v>
          </cell>
          <cell r="DZ14">
            <v>0</v>
          </cell>
          <cell r="EA14">
            <v>0</v>
          </cell>
          <cell r="EB14">
            <v>0</v>
          </cell>
          <cell r="EC14">
            <v>0</v>
          </cell>
          <cell r="ED14">
            <v>0</v>
          </cell>
          <cell r="EE14">
            <v>0</v>
          </cell>
          <cell r="EF14">
            <v>0</v>
          </cell>
          <cell r="EG14">
            <v>0</v>
          </cell>
          <cell r="EH14">
            <v>0</v>
          </cell>
          <cell r="EI14">
            <v>0</v>
          </cell>
          <cell r="EJ14">
            <v>0</v>
          </cell>
          <cell r="EK14">
            <v>0</v>
          </cell>
          <cell r="EL14">
            <v>0</v>
          </cell>
          <cell r="EM14">
            <v>0</v>
          </cell>
          <cell r="EN14">
            <v>0</v>
          </cell>
          <cell r="EO14">
            <v>0</v>
          </cell>
          <cell r="EP14">
            <v>5.4090909090909092</v>
          </cell>
          <cell r="EQ14">
            <v>0.72727272727272729</v>
          </cell>
          <cell r="ER14">
            <v>1.625</v>
          </cell>
          <cell r="ES14">
            <v>0</v>
          </cell>
          <cell r="ET14">
            <v>0</v>
          </cell>
          <cell r="EU14">
            <v>0</v>
          </cell>
          <cell r="EV14">
            <v>0</v>
          </cell>
          <cell r="EW14">
            <v>0</v>
          </cell>
          <cell r="EX14">
            <v>0</v>
          </cell>
          <cell r="EY14">
            <v>0</v>
          </cell>
          <cell r="EZ14">
            <v>0</v>
          </cell>
          <cell r="FA14">
            <v>0</v>
          </cell>
          <cell r="FB14">
            <v>0</v>
          </cell>
          <cell r="FC14">
            <v>0</v>
          </cell>
          <cell r="FD14">
            <v>0</v>
          </cell>
          <cell r="FE14">
            <v>0</v>
          </cell>
          <cell r="FF14">
            <v>0</v>
          </cell>
          <cell r="FG14">
            <v>0</v>
          </cell>
          <cell r="FH14">
            <v>0</v>
          </cell>
          <cell r="FI14">
            <v>0</v>
          </cell>
          <cell r="FJ14">
            <v>0</v>
          </cell>
          <cell r="FK14">
            <v>0</v>
          </cell>
          <cell r="FL14">
            <v>0</v>
          </cell>
          <cell r="FM14">
            <v>0</v>
          </cell>
          <cell r="FN14">
            <v>0</v>
          </cell>
          <cell r="FO14">
            <v>0</v>
          </cell>
          <cell r="FP14">
            <v>0</v>
          </cell>
          <cell r="FQ14">
            <v>0</v>
          </cell>
          <cell r="FR14">
            <v>0</v>
          </cell>
          <cell r="FS14">
            <v>0</v>
          </cell>
          <cell r="FT14">
            <v>0</v>
          </cell>
          <cell r="FU14">
            <v>0</v>
          </cell>
          <cell r="FV14">
            <v>0</v>
          </cell>
          <cell r="FW14">
            <v>0</v>
          </cell>
          <cell r="FX14">
            <v>0</v>
          </cell>
          <cell r="FY14">
            <v>0</v>
          </cell>
          <cell r="FZ14">
            <v>0</v>
          </cell>
          <cell r="GA14">
            <v>0</v>
          </cell>
          <cell r="GB14">
            <v>0</v>
          </cell>
          <cell r="GC14">
            <v>0</v>
          </cell>
          <cell r="GD14">
            <v>0</v>
          </cell>
          <cell r="GE14">
            <v>0</v>
          </cell>
          <cell r="GF14">
            <v>0</v>
          </cell>
          <cell r="GG14">
            <v>0</v>
          </cell>
          <cell r="GH14">
            <v>0</v>
          </cell>
          <cell r="GI14">
            <v>0</v>
          </cell>
          <cell r="GJ14">
            <v>0</v>
          </cell>
          <cell r="GK14">
            <v>0</v>
          </cell>
          <cell r="GL14">
            <v>0</v>
          </cell>
          <cell r="GM14">
            <v>0</v>
          </cell>
          <cell r="GN14">
            <v>0</v>
          </cell>
          <cell r="GO14">
            <v>0</v>
          </cell>
          <cell r="GP14">
            <v>0</v>
          </cell>
          <cell r="GQ14">
            <v>0</v>
          </cell>
          <cell r="GR14">
            <v>0</v>
          </cell>
          <cell r="GS14">
            <v>0</v>
          </cell>
          <cell r="GT14">
            <v>4</v>
          </cell>
          <cell r="GU14">
            <v>0</v>
          </cell>
          <cell r="GV14">
            <v>1</v>
          </cell>
          <cell r="GW14">
            <v>0</v>
          </cell>
          <cell r="GX14">
            <v>4</v>
          </cell>
          <cell r="GY14">
            <v>2</v>
          </cell>
          <cell r="GZ14">
            <v>1</v>
          </cell>
          <cell r="HA14">
            <v>0</v>
          </cell>
          <cell r="HB14">
            <v>0</v>
          </cell>
          <cell r="HC14">
            <v>0</v>
          </cell>
          <cell r="HD14">
            <v>0</v>
          </cell>
          <cell r="HE14">
            <v>0</v>
          </cell>
          <cell r="HF14">
            <v>0</v>
          </cell>
          <cell r="HG14">
            <v>0</v>
          </cell>
          <cell r="HH14">
            <v>0</v>
          </cell>
          <cell r="HI14">
            <v>2</v>
          </cell>
          <cell r="HJ14">
            <v>1</v>
          </cell>
          <cell r="HK14">
            <v>2</v>
          </cell>
          <cell r="HL14">
            <v>1</v>
          </cell>
          <cell r="HM14">
            <v>1</v>
          </cell>
          <cell r="HN14">
            <v>0</v>
          </cell>
          <cell r="HO14">
            <v>0</v>
          </cell>
          <cell r="HP14">
            <v>0</v>
          </cell>
          <cell r="HQ14">
            <v>0</v>
          </cell>
          <cell r="HR14">
            <v>0</v>
          </cell>
          <cell r="HS14">
            <v>0.5</v>
          </cell>
          <cell r="HT14">
            <v>0.5</v>
          </cell>
          <cell r="HU14">
            <v>2.5</v>
          </cell>
          <cell r="HV14">
            <v>0</v>
          </cell>
          <cell r="HW14">
            <v>0</v>
          </cell>
          <cell r="HX14">
            <v>0</v>
          </cell>
          <cell r="HY14">
            <v>0</v>
          </cell>
          <cell r="HZ14">
            <v>0</v>
          </cell>
          <cell r="IA14">
            <v>0</v>
          </cell>
          <cell r="IB14">
            <v>0</v>
          </cell>
          <cell r="IC14">
            <v>0</v>
          </cell>
          <cell r="ID14">
            <v>0</v>
          </cell>
          <cell r="IE14">
            <v>0</v>
          </cell>
          <cell r="IF14">
            <v>0</v>
          </cell>
          <cell r="IG14">
            <v>0</v>
          </cell>
          <cell r="IH14">
            <v>0</v>
          </cell>
          <cell r="II14">
            <v>0</v>
          </cell>
          <cell r="IJ14">
            <v>0</v>
          </cell>
          <cell r="IK14">
            <v>0</v>
          </cell>
          <cell r="IL14">
            <v>0</v>
          </cell>
          <cell r="IM14">
            <v>0</v>
          </cell>
          <cell r="IN14">
            <v>0</v>
          </cell>
          <cell r="IO14">
            <v>0</v>
          </cell>
          <cell r="IP14">
            <v>0</v>
          </cell>
          <cell r="IQ14">
            <v>0</v>
          </cell>
          <cell r="IR14">
            <v>0</v>
          </cell>
          <cell r="IS14">
            <v>0</v>
          </cell>
          <cell r="IT14">
            <v>0</v>
          </cell>
          <cell r="IU14">
            <v>0</v>
          </cell>
          <cell r="IV14">
            <v>0</v>
          </cell>
          <cell r="IW14">
            <v>0</v>
          </cell>
          <cell r="IX14">
            <v>0</v>
          </cell>
          <cell r="IY14">
            <v>0</v>
          </cell>
          <cell r="IZ14">
            <v>0</v>
          </cell>
          <cell r="JA14">
            <v>0</v>
          </cell>
          <cell r="JB14">
            <v>0</v>
          </cell>
          <cell r="JC14">
            <v>0</v>
          </cell>
          <cell r="JD14">
            <v>0</v>
          </cell>
          <cell r="JE14">
            <v>0</v>
          </cell>
          <cell r="JF14">
            <v>0</v>
          </cell>
          <cell r="JG14">
            <v>0</v>
          </cell>
          <cell r="JH14">
            <v>0</v>
          </cell>
          <cell r="JI14">
            <v>0</v>
          </cell>
          <cell r="JJ14">
            <v>0</v>
          </cell>
          <cell r="JK14">
            <v>0</v>
          </cell>
          <cell r="JL14">
            <v>0</v>
          </cell>
          <cell r="JM14">
            <v>0</v>
          </cell>
          <cell r="JN14">
            <v>0</v>
          </cell>
          <cell r="JO14">
            <v>0</v>
          </cell>
          <cell r="JP14">
            <v>0</v>
          </cell>
          <cell r="JQ14">
            <v>0</v>
          </cell>
          <cell r="JR14">
            <v>0</v>
          </cell>
          <cell r="JS14">
            <v>0</v>
          </cell>
          <cell r="JT14">
            <v>0</v>
          </cell>
          <cell r="JU14">
            <v>0</v>
          </cell>
          <cell r="JV14">
            <v>0</v>
          </cell>
          <cell r="JW14">
            <v>0</v>
          </cell>
          <cell r="JX14">
            <v>0</v>
          </cell>
          <cell r="JY14">
            <v>0</v>
          </cell>
          <cell r="JZ14">
            <v>0</v>
          </cell>
          <cell r="KA14">
            <v>0</v>
          </cell>
          <cell r="KB14">
            <v>0</v>
          </cell>
          <cell r="KC14">
            <v>0</v>
          </cell>
          <cell r="KD14">
            <v>0</v>
          </cell>
          <cell r="KE14">
            <v>0</v>
          </cell>
          <cell r="KF14">
            <v>0</v>
          </cell>
          <cell r="KG14">
            <v>0</v>
          </cell>
          <cell r="KH14">
            <v>0</v>
          </cell>
          <cell r="KI14">
            <v>0</v>
          </cell>
          <cell r="KJ14">
            <v>0</v>
          </cell>
          <cell r="KK14">
            <v>0</v>
          </cell>
          <cell r="KL14">
            <v>0</v>
          </cell>
          <cell r="KM14">
            <v>0</v>
          </cell>
          <cell r="KN14">
            <v>0</v>
          </cell>
          <cell r="KO14">
            <v>0</v>
          </cell>
          <cell r="KP14">
            <v>0</v>
          </cell>
          <cell r="KQ14">
            <v>0</v>
          </cell>
          <cell r="KR14">
            <v>0</v>
          </cell>
          <cell r="KS14">
            <v>0</v>
          </cell>
          <cell r="KT14">
            <v>0</v>
          </cell>
          <cell r="KU14">
            <v>0</v>
          </cell>
          <cell r="KV14">
            <v>0</v>
          </cell>
          <cell r="KW14">
            <v>0</v>
          </cell>
          <cell r="KX14">
            <v>0</v>
          </cell>
          <cell r="KY14">
            <v>0</v>
          </cell>
          <cell r="KZ14">
            <v>0</v>
          </cell>
          <cell r="LA14">
            <v>0</v>
          </cell>
          <cell r="LB14">
            <v>0</v>
          </cell>
          <cell r="LC14">
            <v>0</v>
          </cell>
          <cell r="LD14">
            <v>0</v>
          </cell>
          <cell r="LE14">
            <v>0</v>
          </cell>
          <cell r="LF14">
            <v>0</v>
          </cell>
          <cell r="LG14">
            <v>0</v>
          </cell>
          <cell r="LH14">
            <v>0</v>
          </cell>
          <cell r="LI14">
            <v>0</v>
          </cell>
          <cell r="LJ14">
            <v>0</v>
          </cell>
          <cell r="LK14">
            <v>0</v>
          </cell>
          <cell r="LL14">
            <v>0</v>
          </cell>
          <cell r="LM14">
            <v>0</v>
          </cell>
          <cell r="LN14">
            <v>0</v>
          </cell>
          <cell r="LO14">
            <v>0</v>
          </cell>
          <cell r="LP14">
            <v>0</v>
          </cell>
          <cell r="LQ14">
            <v>0</v>
          </cell>
          <cell r="LR14">
            <v>0</v>
          </cell>
          <cell r="LS14">
            <v>0</v>
          </cell>
          <cell r="LT14">
            <v>0</v>
          </cell>
          <cell r="LU14">
            <v>0</v>
          </cell>
          <cell r="LV14">
            <v>0</v>
          </cell>
          <cell r="LW14">
            <v>0</v>
          </cell>
          <cell r="LX14">
            <v>0</v>
          </cell>
          <cell r="LY14">
            <v>0</v>
          </cell>
          <cell r="LZ14">
            <v>0</v>
          </cell>
          <cell r="MA14">
            <v>0</v>
          </cell>
          <cell r="MB14">
            <v>0</v>
          </cell>
          <cell r="MC14">
            <v>0</v>
          </cell>
          <cell r="MD14">
            <v>0</v>
          </cell>
          <cell r="ME14">
            <v>0</v>
          </cell>
          <cell r="MF14">
            <v>0</v>
          </cell>
          <cell r="MG14">
            <v>0</v>
          </cell>
          <cell r="MH14">
            <v>0</v>
          </cell>
          <cell r="MI14">
            <v>0</v>
          </cell>
          <cell r="MJ14">
            <v>0</v>
          </cell>
          <cell r="MK14">
            <v>0</v>
          </cell>
          <cell r="ML14">
            <v>0</v>
          </cell>
          <cell r="MM14">
            <v>0</v>
          </cell>
          <cell r="MN14">
            <v>0</v>
          </cell>
          <cell r="MO14">
            <v>0</v>
          </cell>
          <cell r="MP14">
            <v>0</v>
          </cell>
          <cell r="MQ14">
            <v>0</v>
          </cell>
          <cell r="MR14">
            <v>0</v>
          </cell>
          <cell r="MS14">
            <v>0</v>
          </cell>
          <cell r="MT14">
            <v>0</v>
          </cell>
          <cell r="MU14">
            <v>0</v>
          </cell>
          <cell r="MV14">
            <v>0</v>
          </cell>
          <cell r="MW14">
            <v>0</v>
          </cell>
          <cell r="MX14">
            <v>0</v>
          </cell>
          <cell r="MY14">
            <v>0</v>
          </cell>
          <cell r="MZ14">
            <v>0</v>
          </cell>
          <cell r="NA14">
            <v>0</v>
          </cell>
          <cell r="NB14">
            <v>0</v>
          </cell>
          <cell r="NC14">
            <v>0</v>
          </cell>
          <cell r="ND14">
            <v>0</v>
          </cell>
          <cell r="NE14">
            <v>0</v>
          </cell>
          <cell r="NF14">
            <v>0</v>
          </cell>
          <cell r="NG14">
            <v>0</v>
          </cell>
          <cell r="NH14">
            <v>0</v>
          </cell>
          <cell r="NI14">
            <v>0</v>
          </cell>
          <cell r="NJ14">
            <v>0</v>
          </cell>
          <cell r="NK14">
            <v>0</v>
          </cell>
          <cell r="NL14">
            <v>0</v>
          </cell>
          <cell r="NM14">
            <v>0</v>
          </cell>
          <cell r="NN14">
            <v>0</v>
          </cell>
          <cell r="NO14">
            <v>0</v>
          </cell>
          <cell r="NP14">
            <v>0</v>
          </cell>
          <cell r="NQ14">
            <v>0</v>
          </cell>
          <cell r="NR14">
            <v>0</v>
          </cell>
          <cell r="NS14">
            <v>0</v>
          </cell>
          <cell r="NT14">
            <v>0</v>
          </cell>
          <cell r="NU14">
            <v>0</v>
          </cell>
          <cell r="NV14">
            <v>0</v>
          </cell>
          <cell r="NW14">
            <v>0</v>
          </cell>
          <cell r="NX14">
            <v>0</v>
          </cell>
          <cell r="NY14">
            <v>0</v>
          </cell>
          <cell r="NZ14">
            <v>0</v>
          </cell>
          <cell r="OA14">
            <v>0</v>
          </cell>
          <cell r="OB14">
            <v>0</v>
          </cell>
          <cell r="OC14">
            <v>2.9545454545454546</v>
          </cell>
          <cell r="OD14">
            <v>0.61363636363636365</v>
          </cell>
          <cell r="OE14">
            <v>2.0625</v>
          </cell>
          <cell r="OF14">
            <v>30</v>
          </cell>
          <cell r="OG14">
            <v>0</v>
          </cell>
          <cell r="OH14">
            <v>21</v>
          </cell>
          <cell r="OI14">
            <v>0</v>
          </cell>
        </row>
        <row r="15">
          <cell r="D15" t="str">
            <v>CP1B03T250</v>
          </cell>
          <cell r="E15" t="str">
            <v>DIDANOSINA  250 mg  TABLETA  FRASCO</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3</v>
          </cell>
          <cell r="AR15">
            <v>0</v>
          </cell>
          <cell r="AS15">
            <v>0</v>
          </cell>
          <cell r="AT15">
            <v>0</v>
          </cell>
          <cell r="AU15">
            <v>0</v>
          </cell>
          <cell r="AV15">
            <v>1</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41</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10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1</v>
          </cell>
          <cell r="DO15">
            <v>0</v>
          </cell>
          <cell r="DP15">
            <v>0</v>
          </cell>
          <cell r="DQ15">
            <v>0</v>
          </cell>
          <cell r="DR15">
            <v>0</v>
          </cell>
          <cell r="DS15">
            <v>1</v>
          </cell>
          <cell r="DT15">
            <v>0</v>
          </cell>
          <cell r="DU15">
            <v>0</v>
          </cell>
          <cell r="DV15">
            <v>0</v>
          </cell>
          <cell r="DW15">
            <v>0</v>
          </cell>
          <cell r="DX15">
            <v>0</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v>
          </cell>
          <cell r="EW15">
            <v>0</v>
          </cell>
          <cell r="EX15">
            <v>0</v>
          </cell>
          <cell r="EY15">
            <v>0</v>
          </cell>
          <cell r="EZ15">
            <v>0</v>
          </cell>
          <cell r="FA15">
            <v>0</v>
          </cell>
          <cell r="FB15">
            <v>0</v>
          </cell>
          <cell r="FC15">
            <v>0</v>
          </cell>
          <cell r="FD15">
            <v>0</v>
          </cell>
          <cell r="FE15">
            <v>0</v>
          </cell>
          <cell r="FF15">
            <v>0</v>
          </cell>
          <cell r="FG15">
            <v>0</v>
          </cell>
          <cell r="FH15">
            <v>0</v>
          </cell>
          <cell r="FI15">
            <v>0</v>
          </cell>
          <cell r="FJ15">
            <v>0</v>
          </cell>
          <cell r="FK15">
            <v>0</v>
          </cell>
          <cell r="FL15">
            <v>0</v>
          </cell>
          <cell r="FM15">
            <v>0</v>
          </cell>
          <cell r="FN15">
            <v>0</v>
          </cell>
          <cell r="FO15">
            <v>0</v>
          </cell>
          <cell r="FP15">
            <v>0</v>
          </cell>
          <cell r="FQ15">
            <v>0</v>
          </cell>
          <cell r="FR15">
            <v>0</v>
          </cell>
          <cell r="FS15">
            <v>0</v>
          </cell>
          <cell r="FT15">
            <v>0</v>
          </cell>
          <cell r="FU15">
            <v>0</v>
          </cell>
          <cell r="FV15">
            <v>0</v>
          </cell>
          <cell r="FW15">
            <v>0</v>
          </cell>
          <cell r="FX15">
            <v>0</v>
          </cell>
          <cell r="FY15">
            <v>0</v>
          </cell>
          <cell r="FZ15">
            <v>0</v>
          </cell>
          <cell r="GA15">
            <v>0</v>
          </cell>
          <cell r="GB15">
            <v>0</v>
          </cell>
          <cell r="GC15">
            <v>0</v>
          </cell>
          <cell r="GD15">
            <v>0</v>
          </cell>
          <cell r="GE15">
            <v>0</v>
          </cell>
          <cell r="GF15">
            <v>0</v>
          </cell>
          <cell r="GG15">
            <v>0</v>
          </cell>
          <cell r="GH15">
            <v>0</v>
          </cell>
          <cell r="GI15">
            <v>0</v>
          </cell>
          <cell r="GJ15">
            <v>0</v>
          </cell>
          <cell r="GK15">
            <v>0</v>
          </cell>
          <cell r="GL15">
            <v>0</v>
          </cell>
          <cell r="GM15">
            <v>0</v>
          </cell>
          <cell r="GN15">
            <v>0</v>
          </cell>
          <cell r="GO15">
            <v>0</v>
          </cell>
          <cell r="GP15">
            <v>0</v>
          </cell>
          <cell r="GQ15">
            <v>0</v>
          </cell>
          <cell r="GR15">
            <v>0</v>
          </cell>
          <cell r="GS15">
            <v>0</v>
          </cell>
          <cell r="GT15">
            <v>0</v>
          </cell>
          <cell r="GU15">
            <v>0</v>
          </cell>
          <cell r="GV15">
            <v>4</v>
          </cell>
          <cell r="GW15">
            <v>0</v>
          </cell>
          <cell r="GX15">
            <v>0</v>
          </cell>
          <cell r="GY15">
            <v>0</v>
          </cell>
          <cell r="GZ15">
            <v>0</v>
          </cell>
          <cell r="HA15">
            <v>0</v>
          </cell>
          <cell r="HB15">
            <v>0</v>
          </cell>
          <cell r="HC15">
            <v>0</v>
          </cell>
          <cell r="HD15">
            <v>0</v>
          </cell>
          <cell r="HE15">
            <v>0</v>
          </cell>
          <cell r="HF15">
            <v>11</v>
          </cell>
          <cell r="HG15">
            <v>0</v>
          </cell>
          <cell r="HH15">
            <v>0</v>
          </cell>
          <cell r="HI15">
            <v>0</v>
          </cell>
          <cell r="HJ15">
            <v>0</v>
          </cell>
          <cell r="HK15">
            <v>0</v>
          </cell>
          <cell r="HL15">
            <v>0</v>
          </cell>
          <cell r="HM15">
            <v>0</v>
          </cell>
          <cell r="HN15">
            <v>0</v>
          </cell>
          <cell r="HO15">
            <v>0</v>
          </cell>
          <cell r="HP15">
            <v>0</v>
          </cell>
          <cell r="HQ15">
            <v>0</v>
          </cell>
          <cell r="HR15">
            <v>0</v>
          </cell>
          <cell r="HS15">
            <v>0</v>
          </cell>
          <cell r="HT15">
            <v>0</v>
          </cell>
          <cell r="HU15">
            <v>0</v>
          </cell>
          <cell r="HV15">
            <v>0</v>
          </cell>
          <cell r="HW15">
            <v>0</v>
          </cell>
          <cell r="HX15">
            <v>0</v>
          </cell>
          <cell r="HY15">
            <v>0</v>
          </cell>
          <cell r="HZ15">
            <v>0</v>
          </cell>
          <cell r="IA15">
            <v>0</v>
          </cell>
          <cell r="IB15">
            <v>0</v>
          </cell>
          <cell r="IC15">
            <v>0</v>
          </cell>
          <cell r="ID15">
            <v>0</v>
          </cell>
          <cell r="IE15">
            <v>0</v>
          </cell>
          <cell r="IF15">
            <v>0</v>
          </cell>
          <cell r="IG15">
            <v>0</v>
          </cell>
          <cell r="IH15">
            <v>0</v>
          </cell>
          <cell r="II15">
            <v>0</v>
          </cell>
          <cell r="IJ15">
            <v>0</v>
          </cell>
          <cell r="IK15">
            <v>0</v>
          </cell>
          <cell r="IL15">
            <v>0</v>
          </cell>
          <cell r="IM15">
            <v>0</v>
          </cell>
          <cell r="IN15">
            <v>0</v>
          </cell>
          <cell r="IO15">
            <v>0</v>
          </cell>
          <cell r="IP15">
            <v>0</v>
          </cell>
          <cell r="IQ15">
            <v>0</v>
          </cell>
          <cell r="IR15">
            <v>0</v>
          </cell>
          <cell r="IS15">
            <v>0</v>
          </cell>
          <cell r="IT15">
            <v>0</v>
          </cell>
          <cell r="IU15">
            <v>0</v>
          </cell>
          <cell r="IV15">
            <v>0</v>
          </cell>
          <cell r="IW15">
            <v>0</v>
          </cell>
          <cell r="IX15">
            <v>0</v>
          </cell>
          <cell r="IY15">
            <v>0</v>
          </cell>
          <cell r="IZ15">
            <v>0</v>
          </cell>
          <cell r="JA15">
            <v>0</v>
          </cell>
          <cell r="JB15">
            <v>0</v>
          </cell>
          <cell r="JC15">
            <v>0</v>
          </cell>
          <cell r="JD15">
            <v>0</v>
          </cell>
          <cell r="JE15">
            <v>0</v>
          </cell>
          <cell r="JF15">
            <v>0</v>
          </cell>
          <cell r="JG15">
            <v>0</v>
          </cell>
          <cell r="JH15">
            <v>6</v>
          </cell>
          <cell r="JI15">
            <v>0</v>
          </cell>
          <cell r="JJ15">
            <v>0</v>
          </cell>
          <cell r="JK15">
            <v>0</v>
          </cell>
          <cell r="JL15">
            <v>0</v>
          </cell>
          <cell r="JM15">
            <v>0</v>
          </cell>
          <cell r="JN15">
            <v>0</v>
          </cell>
          <cell r="JO15">
            <v>0</v>
          </cell>
          <cell r="JP15">
            <v>0</v>
          </cell>
          <cell r="JQ15">
            <v>0</v>
          </cell>
          <cell r="JR15">
            <v>0</v>
          </cell>
          <cell r="JS15">
            <v>0</v>
          </cell>
          <cell r="JT15">
            <v>0</v>
          </cell>
          <cell r="JU15">
            <v>0</v>
          </cell>
          <cell r="JV15">
            <v>0</v>
          </cell>
          <cell r="JW15">
            <v>0</v>
          </cell>
          <cell r="JX15">
            <v>0</v>
          </cell>
          <cell r="JY15">
            <v>0</v>
          </cell>
          <cell r="JZ15">
            <v>0</v>
          </cell>
          <cell r="KA15">
            <v>0</v>
          </cell>
          <cell r="KB15">
            <v>0</v>
          </cell>
          <cell r="KC15">
            <v>0</v>
          </cell>
          <cell r="KD15">
            <v>0</v>
          </cell>
          <cell r="KE15">
            <v>0</v>
          </cell>
          <cell r="KF15">
            <v>0</v>
          </cell>
          <cell r="KG15">
            <v>0</v>
          </cell>
          <cell r="KH15">
            <v>0</v>
          </cell>
          <cell r="KI15">
            <v>0</v>
          </cell>
          <cell r="KJ15">
            <v>0</v>
          </cell>
          <cell r="KK15">
            <v>0</v>
          </cell>
          <cell r="KL15">
            <v>0</v>
          </cell>
          <cell r="KM15">
            <v>0</v>
          </cell>
          <cell r="KN15">
            <v>0</v>
          </cell>
          <cell r="KO15">
            <v>0</v>
          </cell>
          <cell r="KP15">
            <v>0</v>
          </cell>
          <cell r="KQ15">
            <v>1</v>
          </cell>
          <cell r="KR15">
            <v>0</v>
          </cell>
          <cell r="KS15">
            <v>0</v>
          </cell>
          <cell r="KT15">
            <v>0</v>
          </cell>
          <cell r="KU15">
            <v>0</v>
          </cell>
          <cell r="KV15">
            <v>0</v>
          </cell>
          <cell r="KW15">
            <v>0</v>
          </cell>
          <cell r="KX15">
            <v>0</v>
          </cell>
          <cell r="KY15">
            <v>0</v>
          </cell>
          <cell r="KZ15">
            <v>0</v>
          </cell>
          <cell r="LA15">
            <v>0</v>
          </cell>
          <cell r="LB15">
            <v>0</v>
          </cell>
          <cell r="LC15">
            <v>0</v>
          </cell>
          <cell r="LD15">
            <v>0</v>
          </cell>
          <cell r="LE15">
            <v>0</v>
          </cell>
          <cell r="LF15">
            <v>2</v>
          </cell>
          <cell r="LG15">
            <v>0</v>
          </cell>
          <cell r="LH15">
            <v>0</v>
          </cell>
          <cell r="LI15">
            <v>0</v>
          </cell>
          <cell r="LJ15">
            <v>0</v>
          </cell>
          <cell r="LK15">
            <v>0</v>
          </cell>
          <cell r="LL15">
            <v>0</v>
          </cell>
          <cell r="LM15">
            <v>0</v>
          </cell>
          <cell r="LN15">
            <v>0</v>
          </cell>
          <cell r="LO15">
            <v>0</v>
          </cell>
          <cell r="LP15">
            <v>0</v>
          </cell>
          <cell r="LQ15">
            <v>0</v>
          </cell>
          <cell r="LR15">
            <v>0</v>
          </cell>
          <cell r="LS15">
            <v>0</v>
          </cell>
          <cell r="LT15">
            <v>0</v>
          </cell>
          <cell r="LU15">
            <v>0</v>
          </cell>
          <cell r="LV15">
            <v>0</v>
          </cell>
          <cell r="LW15">
            <v>0</v>
          </cell>
          <cell r="LX15">
            <v>0</v>
          </cell>
          <cell r="LY15">
            <v>0</v>
          </cell>
          <cell r="LZ15">
            <v>0</v>
          </cell>
          <cell r="MA15">
            <v>0</v>
          </cell>
          <cell r="MB15">
            <v>0</v>
          </cell>
          <cell r="MC15">
            <v>1</v>
          </cell>
          <cell r="MD15">
            <v>0</v>
          </cell>
          <cell r="ME15">
            <v>0</v>
          </cell>
          <cell r="MF15">
            <v>0</v>
          </cell>
          <cell r="MG15">
            <v>0</v>
          </cell>
          <cell r="MH15">
            <v>0</v>
          </cell>
          <cell r="MI15">
            <v>0</v>
          </cell>
          <cell r="MJ15">
            <v>0</v>
          </cell>
          <cell r="MK15">
            <v>0</v>
          </cell>
          <cell r="ML15">
            <v>0</v>
          </cell>
          <cell r="MM15">
            <v>0</v>
          </cell>
          <cell r="MN15">
            <v>0</v>
          </cell>
          <cell r="MO15">
            <v>0</v>
          </cell>
          <cell r="MP15">
            <v>0</v>
          </cell>
          <cell r="MQ15">
            <v>0</v>
          </cell>
          <cell r="MR15">
            <v>0</v>
          </cell>
          <cell r="MS15">
            <v>0</v>
          </cell>
          <cell r="MT15">
            <v>0</v>
          </cell>
          <cell r="MU15">
            <v>0</v>
          </cell>
          <cell r="MV15">
            <v>0</v>
          </cell>
          <cell r="MW15">
            <v>0</v>
          </cell>
          <cell r="MX15">
            <v>0</v>
          </cell>
          <cell r="MY15">
            <v>0</v>
          </cell>
          <cell r="MZ15">
            <v>1</v>
          </cell>
          <cell r="NA15">
            <v>0</v>
          </cell>
          <cell r="NB15">
            <v>0</v>
          </cell>
          <cell r="NC15">
            <v>0</v>
          </cell>
          <cell r="ND15">
            <v>0</v>
          </cell>
          <cell r="NE15">
            <v>0</v>
          </cell>
          <cell r="NF15">
            <v>0</v>
          </cell>
          <cell r="NG15">
            <v>0</v>
          </cell>
          <cell r="NH15">
            <v>1</v>
          </cell>
          <cell r="NI15">
            <v>0</v>
          </cell>
          <cell r="NJ15">
            <v>0</v>
          </cell>
          <cell r="NK15">
            <v>0</v>
          </cell>
          <cell r="NL15">
            <v>0</v>
          </cell>
          <cell r="NM15">
            <v>0</v>
          </cell>
          <cell r="NN15">
            <v>0</v>
          </cell>
          <cell r="NO15">
            <v>0</v>
          </cell>
          <cell r="NP15">
            <v>0</v>
          </cell>
          <cell r="NQ15">
            <v>0</v>
          </cell>
          <cell r="NR15">
            <v>0</v>
          </cell>
          <cell r="NS15">
            <v>0</v>
          </cell>
          <cell r="NT15">
            <v>0</v>
          </cell>
          <cell r="NU15">
            <v>0</v>
          </cell>
          <cell r="NV15">
            <v>0</v>
          </cell>
          <cell r="NW15">
            <v>1</v>
          </cell>
          <cell r="NX15">
            <v>0</v>
          </cell>
          <cell r="NY15">
            <v>0</v>
          </cell>
          <cell r="NZ15">
            <v>0</v>
          </cell>
          <cell r="OA15">
            <v>0</v>
          </cell>
          <cell r="OB15">
            <v>0</v>
          </cell>
          <cell r="OC15">
            <v>0</v>
          </cell>
          <cell r="OD15">
            <v>0</v>
          </cell>
          <cell r="OE15">
            <v>0</v>
          </cell>
          <cell r="OF15">
            <v>0</v>
          </cell>
          <cell r="OG15">
            <v>0</v>
          </cell>
          <cell r="OH15">
            <v>86</v>
          </cell>
          <cell r="OI15">
            <v>0</v>
          </cell>
        </row>
        <row r="16">
          <cell r="D16" t="str">
            <v>CPDIDA400/30TAB</v>
          </cell>
          <cell r="E16" t="str">
            <v>DIDANOSINA  400 mg  TABLETA  FRASCO</v>
          </cell>
          <cell r="F16">
            <v>0</v>
          </cell>
          <cell r="G16">
            <v>0</v>
          </cell>
          <cell r="H16">
            <v>0</v>
          </cell>
          <cell r="I16">
            <v>0</v>
          </cell>
          <cell r="J16">
            <v>0</v>
          </cell>
          <cell r="K16">
            <v>0</v>
          </cell>
          <cell r="L16">
            <v>0</v>
          </cell>
          <cell r="M16">
            <v>0</v>
          </cell>
          <cell r="N16">
            <v>0</v>
          </cell>
          <cell r="O16">
            <v>0</v>
          </cell>
          <cell r="P16">
            <v>0</v>
          </cell>
          <cell r="Q16">
            <v>0</v>
          </cell>
          <cell r="R16">
            <v>5</v>
          </cell>
          <cell r="S16">
            <v>3.6</v>
          </cell>
          <cell r="T16">
            <v>0</v>
          </cell>
          <cell r="U16">
            <v>0</v>
          </cell>
          <cell r="V16">
            <v>0</v>
          </cell>
          <cell r="W16">
            <v>0</v>
          </cell>
          <cell r="X16">
            <v>0</v>
          </cell>
          <cell r="Y16">
            <v>0</v>
          </cell>
          <cell r="Z16">
            <v>14</v>
          </cell>
          <cell r="AA16">
            <v>3.9285714285714284</v>
          </cell>
          <cell r="AB16">
            <v>6</v>
          </cell>
          <cell r="AC16">
            <v>9.1666666666666661</v>
          </cell>
          <cell r="AD16">
            <v>2.3333333333333335</v>
          </cell>
          <cell r="AE16">
            <v>0</v>
          </cell>
          <cell r="AF16">
            <v>0</v>
          </cell>
          <cell r="AG16">
            <v>2</v>
          </cell>
          <cell r="AH16">
            <v>0</v>
          </cell>
          <cell r="AI16">
            <v>0</v>
          </cell>
          <cell r="AJ16">
            <v>20</v>
          </cell>
          <cell r="AK16">
            <v>2.9</v>
          </cell>
          <cell r="AL16">
            <v>22</v>
          </cell>
          <cell r="AM16">
            <v>2.6363636363636362</v>
          </cell>
          <cell r="AN16">
            <v>0.90909090909090906</v>
          </cell>
          <cell r="AO16">
            <v>6</v>
          </cell>
          <cell r="AP16">
            <v>1.1666666666666667</v>
          </cell>
          <cell r="AQ16">
            <v>4</v>
          </cell>
          <cell r="AR16">
            <v>1.75</v>
          </cell>
          <cell r="AS16">
            <v>1.5</v>
          </cell>
          <cell r="AT16">
            <v>0</v>
          </cell>
          <cell r="AU16">
            <v>0</v>
          </cell>
          <cell r="AV16">
            <v>0</v>
          </cell>
          <cell r="AW16">
            <v>0</v>
          </cell>
          <cell r="AX16">
            <v>0</v>
          </cell>
          <cell r="AY16">
            <v>0</v>
          </cell>
          <cell r="AZ16">
            <v>0</v>
          </cell>
          <cell r="BA16">
            <v>2</v>
          </cell>
          <cell r="BB16">
            <v>0</v>
          </cell>
          <cell r="BC16">
            <v>0</v>
          </cell>
          <cell r="BD16">
            <v>0</v>
          </cell>
          <cell r="BE16">
            <v>0</v>
          </cell>
          <cell r="BF16">
            <v>1</v>
          </cell>
          <cell r="BG16">
            <v>5</v>
          </cell>
          <cell r="BH16">
            <v>0</v>
          </cell>
          <cell r="BI16">
            <v>1</v>
          </cell>
          <cell r="BJ16">
            <v>6</v>
          </cell>
          <cell r="BK16">
            <v>2</v>
          </cell>
          <cell r="BL16">
            <v>3</v>
          </cell>
          <cell r="BM16">
            <v>0.5</v>
          </cell>
          <cell r="BN16">
            <v>0</v>
          </cell>
          <cell r="BO16">
            <v>0</v>
          </cell>
          <cell r="BP16">
            <v>0</v>
          </cell>
          <cell r="BQ16">
            <v>0</v>
          </cell>
          <cell r="BR16">
            <v>0</v>
          </cell>
          <cell r="BS16">
            <v>0</v>
          </cell>
          <cell r="BT16">
            <v>0</v>
          </cell>
          <cell r="BU16">
            <v>1</v>
          </cell>
          <cell r="BV16">
            <v>30</v>
          </cell>
          <cell r="BW16">
            <v>0</v>
          </cell>
          <cell r="BX16">
            <v>0</v>
          </cell>
          <cell r="BY16">
            <v>0</v>
          </cell>
          <cell r="BZ16">
            <v>0</v>
          </cell>
          <cell r="CA16">
            <v>0</v>
          </cell>
          <cell r="CB16">
            <v>0</v>
          </cell>
          <cell r="CC16">
            <v>0</v>
          </cell>
          <cell r="CD16">
            <v>0</v>
          </cell>
          <cell r="CE16">
            <v>3</v>
          </cell>
          <cell r="CF16">
            <v>0</v>
          </cell>
          <cell r="CG16">
            <v>0</v>
          </cell>
          <cell r="CH16">
            <v>0</v>
          </cell>
          <cell r="CI16">
            <v>0</v>
          </cell>
          <cell r="CJ16">
            <v>0</v>
          </cell>
          <cell r="CK16">
            <v>0</v>
          </cell>
          <cell r="CL16">
            <v>0</v>
          </cell>
          <cell r="CM16">
            <v>10</v>
          </cell>
          <cell r="CN16">
            <v>7</v>
          </cell>
          <cell r="CO16">
            <v>13</v>
          </cell>
          <cell r="CP16">
            <v>5.384615384615385</v>
          </cell>
          <cell r="CQ16">
            <v>0.76923076923076927</v>
          </cell>
          <cell r="CR16">
            <v>77</v>
          </cell>
          <cell r="CS16">
            <v>2.116883116883117</v>
          </cell>
          <cell r="CT16">
            <v>109</v>
          </cell>
          <cell r="CU16">
            <v>1.4954128440366972</v>
          </cell>
          <cell r="CV16">
            <v>0.70642201834862384</v>
          </cell>
          <cell r="CW16">
            <v>52</v>
          </cell>
          <cell r="CX16">
            <v>3.2692307692307692</v>
          </cell>
          <cell r="CY16">
            <v>70</v>
          </cell>
          <cell r="CZ16">
            <v>2.4285714285714284</v>
          </cell>
          <cell r="DA16">
            <v>0.74285714285714288</v>
          </cell>
          <cell r="DB16">
            <v>0</v>
          </cell>
          <cell r="DC16">
            <v>0</v>
          </cell>
          <cell r="DD16">
            <v>0</v>
          </cell>
          <cell r="DE16">
            <v>0</v>
          </cell>
          <cell r="DF16">
            <v>0</v>
          </cell>
          <cell r="DG16">
            <v>1</v>
          </cell>
          <cell r="DH16">
            <v>1</v>
          </cell>
          <cell r="DI16">
            <v>2</v>
          </cell>
          <cell r="DJ16">
            <v>0.5</v>
          </cell>
          <cell r="DK16">
            <v>0.5</v>
          </cell>
          <cell r="DL16">
            <v>0</v>
          </cell>
          <cell r="DM16">
            <v>0</v>
          </cell>
          <cell r="DN16">
            <v>3</v>
          </cell>
          <cell r="DO16">
            <v>1.6666666666666667</v>
          </cell>
          <cell r="DP16">
            <v>0</v>
          </cell>
          <cell r="DQ16">
            <v>17</v>
          </cell>
          <cell r="DR16">
            <v>2.7058823529411766</v>
          </cell>
          <cell r="DS16">
            <v>18</v>
          </cell>
          <cell r="DT16">
            <v>2.5555555555555554</v>
          </cell>
          <cell r="DU16">
            <v>0.94444444444444442</v>
          </cell>
          <cell r="DV16">
            <v>0</v>
          </cell>
          <cell r="DW16">
            <v>0</v>
          </cell>
          <cell r="DX16">
            <v>0</v>
          </cell>
          <cell r="DY16">
            <v>0</v>
          </cell>
          <cell r="DZ16">
            <v>0</v>
          </cell>
          <cell r="EA16">
            <v>0</v>
          </cell>
          <cell r="EB16">
            <v>0</v>
          </cell>
          <cell r="EC16">
            <v>0</v>
          </cell>
          <cell r="ED16">
            <v>0</v>
          </cell>
          <cell r="EE16">
            <v>0</v>
          </cell>
          <cell r="EF16">
            <v>0</v>
          </cell>
          <cell r="EG16">
            <v>0</v>
          </cell>
          <cell r="EH16">
            <v>3</v>
          </cell>
          <cell r="EI16">
            <v>2</v>
          </cell>
          <cell r="EJ16">
            <v>0</v>
          </cell>
          <cell r="EK16">
            <v>0</v>
          </cell>
          <cell r="EL16">
            <v>0</v>
          </cell>
          <cell r="EM16">
            <v>0</v>
          </cell>
          <cell r="EN16">
            <v>0</v>
          </cell>
          <cell r="EO16">
            <v>0</v>
          </cell>
          <cell r="EP16">
            <v>3.2323232323232323</v>
          </cell>
          <cell r="EQ16">
            <v>2.5555555555555554</v>
          </cell>
          <cell r="ER16">
            <v>0.5</v>
          </cell>
          <cell r="ES16">
            <v>0</v>
          </cell>
          <cell r="ET16">
            <v>0</v>
          </cell>
          <cell r="EU16">
            <v>0</v>
          </cell>
          <cell r="EV16">
            <v>0</v>
          </cell>
          <cell r="EW16">
            <v>0</v>
          </cell>
          <cell r="EX16">
            <v>0</v>
          </cell>
          <cell r="EY16">
            <v>0</v>
          </cell>
          <cell r="EZ16">
            <v>1</v>
          </cell>
          <cell r="FA16">
            <v>0</v>
          </cell>
          <cell r="FB16">
            <v>0</v>
          </cell>
          <cell r="FC16">
            <v>0</v>
          </cell>
          <cell r="FD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10</v>
          </cell>
          <cell r="GA16">
            <v>2.9</v>
          </cell>
          <cell r="GB16">
            <v>2</v>
          </cell>
          <cell r="GC16">
            <v>14.5</v>
          </cell>
          <cell r="GD16">
            <v>5</v>
          </cell>
          <cell r="GE16">
            <v>2</v>
          </cell>
          <cell r="GF16">
            <v>13</v>
          </cell>
          <cell r="GG16">
            <v>2</v>
          </cell>
          <cell r="GH16">
            <v>13</v>
          </cell>
          <cell r="GI16">
            <v>1</v>
          </cell>
          <cell r="GJ16">
            <v>2</v>
          </cell>
          <cell r="GK16">
            <v>1.5</v>
          </cell>
          <cell r="GL16">
            <v>2</v>
          </cell>
          <cell r="GM16">
            <v>1.5</v>
          </cell>
          <cell r="GN16">
            <v>1</v>
          </cell>
          <cell r="GO16">
            <v>0</v>
          </cell>
          <cell r="GP16">
            <v>0</v>
          </cell>
          <cell r="GQ16">
            <v>0</v>
          </cell>
          <cell r="GR16">
            <v>0</v>
          </cell>
          <cell r="GS16">
            <v>0</v>
          </cell>
          <cell r="GT16">
            <v>0</v>
          </cell>
          <cell r="GU16">
            <v>0</v>
          </cell>
          <cell r="GV16">
            <v>6</v>
          </cell>
          <cell r="GW16">
            <v>16.333333333333332</v>
          </cell>
          <cell r="GX16">
            <v>0</v>
          </cell>
          <cell r="GY16">
            <v>7</v>
          </cell>
          <cell r="GZ16">
            <v>2.4285714285714284</v>
          </cell>
          <cell r="HA16">
            <v>6</v>
          </cell>
          <cell r="HB16">
            <v>2.8333333333333335</v>
          </cell>
          <cell r="HC16">
            <v>1.1666666666666667</v>
          </cell>
          <cell r="HD16">
            <v>56</v>
          </cell>
          <cell r="HE16">
            <v>2.5</v>
          </cell>
          <cell r="HF16">
            <v>78</v>
          </cell>
          <cell r="HG16">
            <v>1.7948717948717949</v>
          </cell>
          <cell r="HH16">
            <v>0.71794871794871795</v>
          </cell>
          <cell r="HI16">
            <v>1</v>
          </cell>
          <cell r="HJ16">
            <v>2</v>
          </cell>
          <cell r="HK16">
            <v>1</v>
          </cell>
          <cell r="HL16">
            <v>2</v>
          </cell>
          <cell r="HM16">
            <v>1</v>
          </cell>
          <cell r="HN16">
            <v>1</v>
          </cell>
          <cell r="HO16">
            <v>3</v>
          </cell>
          <cell r="HP16">
            <v>0</v>
          </cell>
          <cell r="HQ16">
            <v>0</v>
          </cell>
          <cell r="HR16">
            <v>0</v>
          </cell>
          <cell r="HS16">
            <v>4.0253164556962027</v>
          </cell>
          <cell r="HT16">
            <v>2.8333333333333335</v>
          </cell>
          <cell r="HU16">
            <v>1</v>
          </cell>
          <cell r="HV16">
            <v>2</v>
          </cell>
          <cell r="HW16">
            <v>11</v>
          </cell>
          <cell r="HX16">
            <v>3</v>
          </cell>
          <cell r="HY16">
            <v>7.333333333333333</v>
          </cell>
          <cell r="HZ16">
            <v>0.66666666666666663</v>
          </cell>
          <cell r="IA16">
            <v>0</v>
          </cell>
          <cell r="IB16">
            <v>0</v>
          </cell>
          <cell r="IC16">
            <v>0</v>
          </cell>
          <cell r="ID16">
            <v>0</v>
          </cell>
          <cell r="IE16">
            <v>0</v>
          </cell>
          <cell r="IF16">
            <v>0</v>
          </cell>
          <cell r="IG16">
            <v>0</v>
          </cell>
          <cell r="IH16">
            <v>4</v>
          </cell>
          <cell r="II16">
            <v>2.75</v>
          </cell>
          <cell r="IJ16">
            <v>0</v>
          </cell>
          <cell r="IK16">
            <v>6</v>
          </cell>
          <cell r="IL16">
            <v>3.1666666666666665</v>
          </cell>
          <cell r="IM16">
            <v>3</v>
          </cell>
          <cell r="IN16">
            <v>6.333333333333333</v>
          </cell>
          <cell r="IO16">
            <v>2</v>
          </cell>
          <cell r="IP16">
            <v>6.5</v>
          </cell>
          <cell r="IQ16">
            <v>6.333333333333333</v>
          </cell>
          <cell r="IR16">
            <v>0.66666666666666663</v>
          </cell>
          <cell r="IS16">
            <v>4</v>
          </cell>
          <cell r="IT16">
            <v>1</v>
          </cell>
          <cell r="IU16">
            <v>0</v>
          </cell>
          <cell r="IV16">
            <v>0</v>
          </cell>
          <cell r="IW16">
            <v>0</v>
          </cell>
          <cell r="IX16">
            <v>28</v>
          </cell>
          <cell r="IY16">
            <v>2.0714285714285716</v>
          </cell>
          <cell r="IZ16">
            <v>20</v>
          </cell>
          <cell r="JA16">
            <v>2.9</v>
          </cell>
          <cell r="JB16">
            <v>1.4</v>
          </cell>
          <cell r="JC16">
            <v>1.9375</v>
          </cell>
          <cell r="JD16">
            <v>2.9</v>
          </cell>
          <cell r="JE16">
            <v>1.4</v>
          </cell>
          <cell r="JF16">
            <v>76</v>
          </cell>
          <cell r="JG16">
            <v>4.2368421052631575</v>
          </cell>
          <cell r="JH16">
            <v>93</v>
          </cell>
          <cell r="JI16">
            <v>3.4623655913978495</v>
          </cell>
          <cell r="JJ16">
            <v>0.81720430107526887</v>
          </cell>
          <cell r="JK16">
            <v>0</v>
          </cell>
          <cell r="JL16">
            <v>0</v>
          </cell>
          <cell r="JM16">
            <v>0</v>
          </cell>
          <cell r="JN16">
            <v>0</v>
          </cell>
          <cell r="JO16">
            <v>0</v>
          </cell>
          <cell r="JP16">
            <v>0</v>
          </cell>
          <cell r="JQ16">
            <v>0</v>
          </cell>
          <cell r="JR16">
            <v>0</v>
          </cell>
          <cell r="JS16">
            <v>0</v>
          </cell>
          <cell r="JT16">
            <v>0</v>
          </cell>
          <cell r="JU16">
            <v>8</v>
          </cell>
          <cell r="JV16">
            <v>0.875</v>
          </cell>
          <cell r="JW16">
            <v>10</v>
          </cell>
          <cell r="JX16">
            <v>0.7</v>
          </cell>
          <cell r="JY16">
            <v>0.8</v>
          </cell>
          <cell r="JZ16">
            <v>17</v>
          </cell>
          <cell r="KA16">
            <v>2.5294117647058822</v>
          </cell>
          <cell r="KB16">
            <v>14</v>
          </cell>
          <cell r="KC16">
            <v>3.0714285714285716</v>
          </cell>
          <cell r="KD16">
            <v>1.2142857142857142</v>
          </cell>
          <cell r="KE16">
            <v>0</v>
          </cell>
          <cell r="KF16">
            <v>0</v>
          </cell>
          <cell r="KG16">
            <v>0</v>
          </cell>
          <cell r="KH16">
            <v>0</v>
          </cell>
          <cell r="KI16">
            <v>0</v>
          </cell>
          <cell r="KJ16">
            <v>8</v>
          </cell>
          <cell r="KK16">
            <v>1.125</v>
          </cell>
          <cell r="KL16">
            <v>9</v>
          </cell>
          <cell r="KM16">
            <v>1</v>
          </cell>
          <cell r="KN16">
            <v>0.88888888888888884</v>
          </cell>
          <cell r="KO16">
            <v>15</v>
          </cell>
          <cell r="KP16">
            <v>3.5333333333333332</v>
          </cell>
          <cell r="KQ16">
            <v>3</v>
          </cell>
          <cell r="KR16">
            <v>17.666666666666668</v>
          </cell>
          <cell r="KS16">
            <v>5</v>
          </cell>
          <cell r="KT16">
            <v>9</v>
          </cell>
          <cell r="KU16">
            <v>3.8888888888888888</v>
          </cell>
          <cell r="KV16">
            <v>12</v>
          </cell>
          <cell r="KW16">
            <v>2.9166666666666665</v>
          </cell>
          <cell r="KX16">
            <v>0.75</v>
          </cell>
          <cell r="KY16">
            <v>0</v>
          </cell>
          <cell r="KZ16">
            <v>0</v>
          </cell>
          <cell r="LA16">
            <v>0</v>
          </cell>
          <cell r="LB16">
            <v>0</v>
          </cell>
          <cell r="LC16">
            <v>0</v>
          </cell>
          <cell r="LD16">
            <v>24</v>
          </cell>
          <cell r="LE16">
            <v>2.0416666666666665</v>
          </cell>
          <cell r="LF16">
            <v>29</v>
          </cell>
          <cell r="LG16">
            <v>1.6896551724137931</v>
          </cell>
          <cell r="LH16">
            <v>0.82758620689655171</v>
          </cell>
          <cell r="LI16">
            <v>3.2993630573248409</v>
          </cell>
          <cell r="LJ16">
            <v>2.9166666666666665</v>
          </cell>
          <cell r="LK16">
            <v>0.82758620689655171</v>
          </cell>
          <cell r="LL16">
            <v>2</v>
          </cell>
          <cell r="LM16">
            <v>8.5</v>
          </cell>
          <cell r="LN16">
            <v>6</v>
          </cell>
          <cell r="LO16">
            <v>2.8333333333333335</v>
          </cell>
          <cell r="LP16">
            <v>0.33333333333333331</v>
          </cell>
          <cell r="LQ16">
            <v>3</v>
          </cell>
          <cell r="LR16">
            <v>1</v>
          </cell>
          <cell r="LS16">
            <v>3</v>
          </cell>
          <cell r="LT16">
            <v>1</v>
          </cell>
          <cell r="LU16">
            <v>1</v>
          </cell>
          <cell r="LV16">
            <v>5</v>
          </cell>
          <cell r="LW16">
            <v>8.8000000000000007</v>
          </cell>
          <cell r="LX16">
            <v>16</v>
          </cell>
          <cell r="LY16">
            <v>2.75</v>
          </cell>
          <cell r="LZ16">
            <v>0.3125</v>
          </cell>
          <cell r="MA16">
            <v>6</v>
          </cell>
          <cell r="MB16">
            <v>1</v>
          </cell>
          <cell r="MC16">
            <v>4</v>
          </cell>
          <cell r="MD16">
            <v>1.5</v>
          </cell>
          <cell r="ME16">
            <v>1.5</v>
          </cell>
          <cell r="MF16">
            <v>4.375</v>
          </cell>
          <cell r="MG16">
            <v>2.125</v>
          </cell>
          <cell r="MH16">
            <v>0.66666666666666674</v>
          </cell>
          <cell r="MI16">
            <v>0</v>
          </cell>
          <cell r="MJ16">
            <v>0</v>
          </cell>
          <cell r="MK16">
            <v>0</v>
          </cell>
          <cell r="ML16">
            <v>0</v>
          </cell>
          <cell r="MM16">
            <v>0</v>
          </cell>
          <cell r="MN16">
            <v>2</v>
          </cell>
          <cell r="MO16">
            <v>3</v>
          </cell>
          <cell r="MP16">
            <v>0</v>
          </cell>
          <cell r="MQ16">
            <v>0</v>
          </cell>
          <cell r="MR16">
            <v>0</v>
          </cell>
          <cell r="MS16">
            <v>11</v>
          </cell>
          <cell r="MT16">
            <v>0</v>
          </cell>
          <cell r="MU16">
            <v>7</v>
          </cell>
          <cell r="MV16">
            <v>0</v>
          </cell>
          <cell r="MW16">
            <v>1.5714285714285714</v>
          </cell>
          <cell r="MX16">
            <v>41</v>
          </cell>
          <cell r="MY16">
            <v>1.5121951219512195</v>
          </cell>
          <cell r="MZ16">
            <v>30</v>
          </cell>
          <cell r="NA16">
            <v>2.0666666666666669</v>
          </cell>
          <cell r="NB16">
            <v>1.3666666666666667</v>
          </cell>
          <cell r="NC16">
            <v>1.2592592592592593</v>
          </cell>
          <cell r="ND16">
            <v>1.0333333333333334</v>
          </cell>
          <cell r="NE16">
            <v>1.4690476190476192</v>
          </cell>
          <cell r="NF16">
            <v>0</v>
          </cell>
          <cell r="NG16">
            <v>0</v>
          </cell>
          <cell r="NH16">
            <v>10</v>
          </cell>
          <cell r="NI16">
            <v>3.3</v>
          </cell>
          <cell r="NJ16">
            <v>0</v>
          </cell>
          <cell r="NK16">
            <v>0</v>
          </cell>
          <cell r="NL16">
            <v>0</v>
          </cell>
          <cell r="NM16">
            <v>0</v>
          </cell>
          <cell r="NN16">
            <v>0</v>
          </cell>
          <cell r="NO16">
            <v>0</v>
          </cell>
          <cell r="NP16">
            <v>0</v>
          </cell>
          <cell r="NQ16">
            <v>0</v>
          </cell>
          <cell r="NR16">
            <v>0</v>
          </cell>
          <cell r="NS16">
            <v>0</v>
          </cell>
          <cell r="NT16">
            <v>0</v>
          </cell>
          <cell r="NU16">
            <v>3</v>
          </cell>
          <cell r="NV16">
            <v>1</v>
          </cell>
          <cell r="NW16">
            <v>3</v>
          </cell>
          <cell r="NX16">
            <v>1</v>
          </cell>
          <cell r="NY16">
            <v>1</v>
          </cell>
          <cell r="NZ16">
            <v>0</v>
          </cell>
          <cell r="OA16">
            <v>2.15</v>
          </cell>
          <cell r="OB16">
            <v>0.5</v>
          </cell>
          <cell r="OC16">
            <v>3.2993630573248409</v>
          </cell>
          <cell r="OD16">
            <v>2.5555555555555554</v>
          </cell>
          <cell r="OE16">
            <v>0.66666666666666674</v>
          </cell>
          <cell r="OF16">
            <v>544</v>
          </cell>
          <cell r="OG16">
            <v>0</v>
          </cell>
          <cell r="OH16">
            <v>695</v>
          </cell>
          <cell r="OI16">
            <v>0</v>
          </cell>
        </row>
        <row r="17">
          <cell r="D17" t="str">
            <v>1B03C050</v>
          </cell>
          <cell r="E17" t="str">
            <v>DIDANOSINA  50 mg  TABLETA  FRASCO</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0</v>
          </cell>
          <cell r="DN17">
            <v>0</v>
          </cell>
          <cell r="DO17">
            <v>0</v>
          </cell>
          <cell r="DP17">
            <v>0</v>
          </cell>
          <cell r="DQ17">
            <v>0</v>
          </cell>
          <cell r="DR17">
            <v>0</v>
          </cell>
          <cell r="DS17">
            <v>0</v>
          </cell>
          <cell r="DT17">
            <v>0</v>
          </cell>
          <cell r="DU17">
            <v>0</v>
          </cell>
          <cell r="DV17">
            <v>0</v>
          </cell>
          <cell r="DW17">
            <v>0</v>
          </cell>
          <cell r="DX17">
            <v>0</v>
          </cell>
          <cell r="DY17">
            <v>0</v>
          </cell>
          <cell r="DZ17">
            <v>0</v>
          </cell>
          <cell r="EA17">
            <v>0</v>
          </cell>
          <cell r="EB17">
            <v>0</v>
          </cell>
          <cell r="EC17">
            <v>0</v>
          </cell>
          <cell r="ED17">
            <v>0</v>
          </cell>
          <cell r="EE17">
            <v>0</v>
          </cell>
          <cell r="EF17">
            <v>0</v>
          </cell>
          <cell r="EG17">
            <v>0</v>
          </cell>
          <cell r="EH17">
            <v>0</v>
          </cell>
          <cell r="EI17">
            <v>0</v>
          </cell>
          <cell r="EJ17">
            <v>0</v>
          </cell>
          <cell r="EK17">
            <v>0</v>
          </cell>
          <cell r="EL17">
            <v>0</v>
          </cell>
          <cell r="EM17">
            <v>0</v>
          </cell>
          <cell r="EN17">
            <v>0</v>
          </cell>
          <cell r="EO17">
            <v>0</v>
          </cell>
          <cell r="EP17">
            <v>0</v>
          </cell>
          <cell r="EQ17">
            <v>0</v>
          </cell>
          <cell r="ER17">
            <v>0</v>
          </cell>
          <cell r="ES17">
            <v>0</v>
          </cell>
          <cell r="ET17">
            <v>0</v>
          </cell>
          <cell r="EU17">
            <v>0</v>
          </cell>
          <cell r="EV17">
            <v>0</v>
          </cell>
          <cell r="EW17">
            <v>0</v>
          </cell>
          <cell r="EX17">
            <v>0</v>
          </cell>
          <cell r="EY17">
            <v>0</v>
          </cell>
          <cell r="EZ17">
            <v>0</v>
          </cell>
          <cell r="FA17">
            <v>0</v>
          </cell>
          <cell r="FB17">
            <v>0</v>
          </cell>
          <cell r="FC17">
            <v>0</v>
          </cell>
          <cell r="FD17">
            <v>0</v>
          </cell>
          <cell r="FE17">
            <v>0</v>
          </cell>
          <cell r="FF17">
            <v>0</v>
          </cell>
          <cell r="FG17">
            <v>0</v>
          </cell>
          <cell r="FH17">
            <v>0</v>
          </cell>
          <cell r="FI17">
            <v>0</v>
          </cell>
          <cell r="FJ17">
            <v>0</v>
          </cell>
          <cell r="FK17">
            <v>0</v>
          </cell>
          <cell r="FL17">
            <v>0</v>
          </cell>
          <cell r="FM17">
            <v>0</v>
          </cell>
          <cell r="FN17">
            <v>0</v>
          </cell>
          <cell r="FO17">
            <v>0</v>
          </cell>
          <cell r="FP17">
            <v>0</v>
          </cell>
          <cell r="FQ17">
            <v>0</v>
          </cell>
          <cell r="FR17">
            <v>0</v>
          </cell>
          <cell r="FS17">
            <v>0</v>
          </cell>
          <cell r="FT17">
            <v>0</v>
          </cell>
          <cell r="FU17">
            <v>0</v>
          </cell>
          <cell r="FV17">
            <v>0</v>
          </cell>
          <cell r="FW17">
            <v>0</v>
          </cell>
          <cell r="FX17">
            <v>0</v>
          </cell>
          <cell r="FY17">
            <v>0</v>
          </cell>
          <cell r="FZ17">
            <v>0</v>
          </cell>
          <cell r="GA17">
            <v>0</v>
          </cell>
          <cell r="GB17">
            <v>0</v>
          </cell>
          <cell r="GC17">
            <v>0</v>
          </cell>
          <cell r="GD17">
            <v>0</v>
          </cell>
          <cell r="GE17">
            <v>0</v>
          </cell>
          <cell r="GF17">
            <v>0</v>
          </cell>
          <cell r="GG17">
            <v>0</v>
          </cell>
          <cell r="GH17">
            <v>0</v>
          </cell>
          <cell r="GI17">
            <v>0</v>
          </cell>
          <cell r="GJ17">
            <v>0</v>
          </cell>
          <cell r="GK17">
            <v>0</v>
          </cell>
          <cell r="GL17">
            <v>0</v>
          </cell>
          <cell r="GM17">
            <v>0</v>
          </cell>
          <cell r="GN17">
            <v>0</v>
          </cell>
          <cell r="GO17">
            <v>0</v>
          </cell>
          <cell r="GP17">
            <v>0</v>
          </cell>
          <cell r="GQ17">
            <v>0</v>
          </cell>
          <cell r="GR17">
            <v>0</v>
          </cell>
          <cell r="GS17">
            <v>0</v>
          </cell>
          <cell r="GT17">
            <v>0</v>
          </cell>
          <cell r="GU17">
            <v>0</v>
          </cell>
          <cell r="GV17">
            <v>0</v>
          </cell>
          <cell r="GW17">
            <v>0</v>
          </cell>
          <cell r="GX17">
            <v>0</v>
          </cell>
          <cell r="GY17">
            <v>0</v>
          </cell>
          <cell r="GZ17">
            <v>0</v>
          </cell>
          <cell r="HA17">
            <v>0</v>
          </cell>
          <cell r="HB17">
            <v>0</v>
          </cell>
          <cell r="HC17">
            <v>0</v>
          </cell>
          <cell r="HD17">
            <v>0</v>
          </cell>
          <cell r="HE17">
            <v>0</v>
          </cell>
          <cell r="HF17">
            <v>0</v>
          </cell>
          <cell r="HG17">
            <v>0</v>
          </cell>
          <cell r="HH17">
            <v>0</v>
          </cell>
          <cell r="HI17">
            <v>0</v>
          </cell>
          <cell r="HJ17">
            <v>0</v>
          </cell>
          <cell r="HK17">
            <v>0</v>
          </cell>
          <cell r="HL17">
            <v>0</v>
          </cell>
          <cell r="HM17">
            <v>0</v>
          </cell>
          <cell r="HN17">
            <v>0</v>
          </cell>
          <cell r="HO17">
            <v>0</v>
          </cell>
          <cell r="HP17">
            <v>0</v>
          </cell>
          <cell r="HQ17">
            <v>0</v>
          </cell>
          <cell r="HR17">
            <v>0</v>
          </cell>
          <cell r="HS17">
            <v>0</v>
          </cell>
          <cell r="HT17">
            <v>0</v>
          </cell>
          <cell r="HU17">
            <v>0</v>
          </cell>
          <cell r="HV17">
            <v>0</v>
          </cell>
          <cell r="HW17">
            <v>0</v>
          </cell>
          <cell r="HX17">
            <v>0</v>
          </cell>
          <cell r="HY17">
            <v>0</v>
          </cell>
          <cell r="HZ17">
            <v>0</v>
          </cell>
          <cell r="IA17">
            <v>0</v>
          </cell>
          <cell r="IB17">
            <v>0</v>
          </cell>
          <cell r="IC17">
            <v>0</v>
          </cell>
          <cell r="ID17">
            <v>0</v>
          </cell>
          <cell r="IE17">
            <v>0</v>
          </cell>
          <cell r="IF17">
            <v>0</v>
          </cell>
          <cell r="IG17">
            <v>0</v>
          </cell>
          <cell r="IH17">
            <v>0</v>
          </cell>
          <cell r="II17">
            <v>0</v>
          </cell>
          <cell r="IJ17">
            <v>0</v>
          </cell>
          <cell r="IK17">
            <v>0</v>
          </cell>
          <cell r="IL17">
            <v>0</v>
          </cell>
          <cell r="IM17">
            <v>0</v>
          </cell>
          <cell r="IN17">
            <v>0</v>
          </cell>
          <cell r="IO17">
            <v>0</v>
          </cell>
          <cell r="IP17">
            <v>0</v>
          </cell>
          <cell r="IQ17">
            <v>0</v>
          </cell>
          <cell r="IR17">
            <v>0</v>
          </cell>
          <cell r="IS17">
            <v>0</v>
          </cell>
          <cell r="IT17">
            <v>0</v>
          </cell>
          <cell r="IU17">
            <v>0</v>
          </cell>
          <cell r="IV17">
            <v>0</v>
          </cell>
          <cell r="IW17">
            <v>0</v>
          </cell>
          <cell r="IX17">
            <v>0</v>
          </cell>
          <cell r="IY17">
            <v>0</v>
          </cell>
          <cell r="IZ17">
            <v>0</v>
          </cell>
          <cell r="JA17">
            <v>0</v>
          </cell>
          <cell r="JB17">
            <v>0</v>
          </cell>
          <cell r="JC17">
            <v>0</v>
          </cell>
          <cell r="JD17">
            <v>0</v>
          </cell>
          <cell r="JE17">
            <v>0</v>
          </cell>
          <cell r="JF17">
            <v>0</v>
          </cell>
          <cell r="JG17">
            <v>0</v>
          </cell>
          <cell r="JH17">
            <v>1</v>
          </cell>
          <cell r="JI17">
            <v>0</v>
          </cell>
          <cell r="JJ17">
            <v>0</v>
          </cell>
          <cell r="JK17">
            <v>0</v>
          </cell>
          <cell r="JL17">
            <v>0</v>
          </cell>
          <cell r="JM17">
            <v>0</v>
          </cell>
          <cell r="JN17">
            <v>0</v>
          </cell>
          <cell r="JO17">
            <v>0</v>
          </cell>
          <cell r="JP17">
            <v>0</v>
          </cell>
          <cell r="JQ17">
            <v>0</v>
          </cell>
          <cell r="JR17">
            <v>0</v>
          </cell>
          <cell r="JS17">
            <v>0</v>
          </cell>
          <cell r="JT17">
            <v>0</v>
          </cell>
          <cell r="JU17">
            <v>0</v>
          </cell>
          <cell r="JV17">
            <v>0</v>
          </cell>
          <cell r="JW17">
            <v>0</v>
          </cell>
          <cell r="JX17">
            <v>0</v>
          </cell>
          <cell r="JY17">
            <v>0</v>
          </cell>
          <cell r="JZ17">
            <v>0</v>
          </cell>
          <cell r="KA17">
            <v>0</v>
          </cell>
          <cell r="KB17">
            <v>0</v>
          </cell>
          <cell r="KC17">
            <v>0</v>
          </cell>
          <cell r="KD17">
            <v>0</v>
          </cell>
          <cell r="KE17">
            <v>0</v>
          </cell>
          <cell r="KF17">
            <v>0</v>
          </cell>
          <cell r="KG17">
            <v>0</v>
          </cell>
          <cell r="KH17">
            <v>0</v>
          </cell>
          <cell r="KI17">
            <v>0</v>
          </cell>
          <cell r="KJ17">
            <v>0</v>
          </cell>
          <cell r="KK17">
            <v>0</v>
          </cell>
          <cell r="KL17">
            <v>0</v>
          </cell>
          <cell r="KM17">
            <v>0</v>
          </cell>
          <cell r="KN17">
            <v>0</v>
          </cell>
          <cell r="KO17">
            <v>0</v>
          </cell>
          <cell r="KP17">
            <v>0</v>
          </cell>
          <cell r="KQ17">
            <v>0</v>
          </cell>
          <cell r="KR17">
            <v>0</v>
          </cell>
          <cell r="KS17">
            <v>0</v>
          </cell>
          <cell r="KT17">
            <v>0</v>
          </cell>
          <cell r="KU17">
            <v>0</v>
          </cell>
          <cell r="KV17">
            <v>0</v>
          </cell>
          <cell r="KW17">
            <v>0</v>
          </cell>
          <cell r="KX17">
            <v>0</v>
          </cell>
          <cell r="KY17">
            <v>0</v>
          </cell>
          <cell r="KZ17">
            <v>0</v>
          </cell>
          <cell r="LA17">
            <v>0</v>
          </cell>
          <cell r="LB17">
            <v>0</v>
          </cell>
          <cell r="LC17">
            <v>0</v>
          </cell>
          <cell r="LD17">
            <v>0</v>
          </cell>
          <cell r="LE17">
            <v>0</v>
          </cell>
          <cell r="LF17">
            <v>0</v>
          </cell>
          <cell r="LG17">
            <v>0</v>
          </cell>
          <cell r="LH17">
            <v>0</v>
          </cell>
          <cell r="LI17">
            <v>0</v>
          </cell>
          <cell r="LJ17">
            <v>0</v>
          </cell>
          <cell r="LK17">
            <v>0</v>
          </cell>
          <cell r="LL17">
            <v>0</v>
          </cell>
          <cell r="LM17">
            <v>0</v>
          </cell>
          <cell r="LN17">
            <v>0</v>
          </cell>
          <cell r="LO17">
            <v>0</v>
          </cell>
          <cell r="LP17">
            <v>0</v>
          </cell>
          <cell r="LQ17">
            <v>0</v>
          </cell>
          <cell r="LR17">
            <v>0</v>
          </cell>
          <cell r="LS17">
            <v>0</v>
          </cell>
          <cell r="LT17">
            <v>0</v>
          </cell>
          <cell r="LU17">
            <v>0</v>
          </cell>
          <cell r="LV17">
            <v>0</v>
          </cell>
          <cell r="LW17">
            <v>0</v>
          </cell>
          <cell r="LX17">
            <v>0</v>
          </cell>
          <cell r="LY17">
            <v>0</v>
          </cell>
          <cell r="LZ17">
            <v>0</v>
          </cell>
          <cell r="MA17">
            <v>0</v>
          </cell>
          <cell r="MB17">
            <v>0</v>
          </cell>
          <cell r="MC17">
            <v>1</v>
          </cell>
          <cell r="MD17">
            <v>0</v>
          </cell>
          <cell r="ME17">
            <v>0</v>
          </cell>
          <cell r="MF17">
            <v>0</v>
          </cell>
          <cell r="MG17">
            <v>0</v>
          </cell>
          <cell r="MH17">
            <v>0</v>
          </cell>
          <cell r="MI17">
            <v>0</v>
          </cell>
          <cell r="MJ17">
            <v>0</v>
          </cell>
          <cell r="MK17">
            <v>0</v>
          </cell>
          <cell r="ML17">
            <v>0</v>
          </cell>
          <cell r="MM17">
            <v>0</v>
          </cell>
          <cell r="MN17">
            <v>0</v>
          </cell>
          <cell r="MO17">
            <v>0</v>
          </cell>
          <cell r="MP17">
            <v>0</v>
          </cell>
          <cell r="MQ17">
            <v>0</v>
          </cell>
          <cell r="MR17">
            <v>0</v>
          </cell>
          <cell r="MS17">
            <v>0</v>
          </cell>
          <cell r="MT17">
            <v>0</v>
          </cell>
          <cell r="MU17">
            <v>0</v>
          </cell>
          <cell r="MV17">
            <v>0</v>
          </cell>
          <cell r="MW17">
            <v>0</v>
          </cell>
          <cell r="MX17">
            <v>0</v>
          </cell>
          <cell r="MY17">
            <v>0</v>
          </cell>
          <cell r="MZ17">
            <v>0</v>
          </cell>
          <cell r="NA17">
            <v>0</v>
          </cell>
          <cell r="NB17">
            <v>0</v>
          </cell>
          <cell r="NC17">
            <v>0</v>
          </cell>
          <cell r="ND17">
            <v>0</v>
          </cell>
          <cell r="NE17">
            <v>0</v>
          </cell>
          <cell r="NF17">
            <v>0</v>
          </cell>
          <cell r="NG17">
            <v>0</v>
          </cell>
          <cell r="NH17">
            <v>0</v>
          </cell>
          <cell r="NI17">
            <v>0</v>
          </cell>
          <cell r="NJ17">
            <v>0</v>
          </cell>
          <cell r="NK17">
            <v>0</v>
          </cell>
          <cell r="NL17">
            <v>0</v>
          </cell>
          <cell r="NM17">
            <v>0</v>
          </cell>
          <cell r="NN17">
            <v>0</v>
          </cell>
          <cell r="NO17">
            <v>0</v>
          </cell>
          <cell r="NP17">
            <v>0</v>
          </cell>
          <cell r="NQ17">
            <v>0</v>
          </cell>
          <cell r="NR17">
            <v>0</v>
          </cell>
          <cell r="NS17">
            <v>0</v>
          </cell>
          <cell r="NT17">
            <v>0</v>
          </cell>
          <cell r="NU17">
            <v>0</v>
          </cell>
          <cell r="NV17">
            <v>0</v>
          </cell>
          <cell r="NW17">
            <v>0</v>
          </cell>
          <cell r="NX17">
            <v>0</v>
          </cell>
          <cell r="NY17">
            <v>0</v>
          </cell>
          <cell r="NZ17">
            <v>0</v>
          </cell>
          <cell r="OA17">
            <v>0</v>
          </cell>
          <cell r="OB17">
            <v>0</v>
          </cell>
          <cell r="OC17">
            <v>0</v>
          </cell>
          <cell r="OD17">
            <v>0</v>
          </cell>
          <cell r="OE17">
            <v>0</v>
          </cell>
          <cell r="OF17">
            <v>0</v>
          </cell>
          <cell r="OG17">
            <v>0</v>
          </cell>
          <cell r="OH17">
            <v>2</v>
          </cell>
          <cell r="OI17">
            <v>0</v>
          </cell>
        </row>
        <row r="18">
          <cell r="D18" t="str">
            <v>CP1C02C090</v>
          </cell>
          <cell r="E18" t="str">
            <v>EFAVIRENZ  200 mg  TABLETA  FRASCO x 30</v>
          </cell>
          <cell r="F18">
            <v>0</v>
          </cell>
          <cell r="G18">
            <v>0</v>
          </cell>
          <cell r="H18">
            <v>0</v>
          </cell>
          <cell r="I18">
            <v>0</v>
          </cell>
          <cell r="J18">
            <v>0</v>
          </cell>
          <cell r="K18">
            <v>0</v>
          </cell>
          <cell r="L18">
            <v>0</v>
          </cell>
          <cell r="M18">
            <v>1</v>
          </cell>
          <cell r="N18">
            <v>0</v>
          </cell>
          <cell r="O18">
            <v>0</v>
          </cell>
          <cell r="P18">
            <v>0</v>
          </cell>
          <cell r="Q18">
            <v>0</v>
          </cell>
          <cell r="R18">
            <v>1</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1</v>
          </cell>
          <cell r="AH18">
            <v>0</v>
          </cell>
          <cell r="AI18">
            <v>0</v>
          </cell>
          <cell r="AJ18">
            <v>0</v>
          </cell>
          <cell r="AK18">
            <v>0</v>
          </cell>
          <cell r="AL18">
            <v>0</v>
          </cell>
          <cell r="AM18">
            <v>0</v>
          </cell>
          <cell r="AN18">
            <v>0</v>
          </cell>
          <cell r="AO18">
            <v>4</v>
          </cell>
          <cell r="AP18">
            <v>6</v>
          </cell>
          <cell r="AQ18">
            <v>2</v>
          </cell>
          <cell r="AR18">
            <v>12</v>
          </cell>
          <cell r="AS18">
            <v>2</v>
          </cell>
          <cell r="AT18">
            <v>0</v>
          </cell>
          <cell r="AU18">
            <v>0</v>
          </cell>
          <cell r="AV18">
            <v>0</v>
          </cell>
          <cell r="AW18">
            <v>0</v>
          </cell>
          <cell r="AX18">
            <v>0</v>
          </cell>
          <cell r="AY18">
            <v>0</v>
          </cell>
          <cell r="AZ18">
            <v>0</v>
          </cell>
          <cell r="BA18">
            <v>0</v>
          </cell>
          <cell r="BB18">
            <v>0</v>
          </cell>
          <cell r="BC18">
            <v>0</v>
          </cell>
          <cell r="BD18">
            <v>0</v>
          </cell>
          <cell r="BE18">
            <v>0</v>
          </cell>
          <cell r="BF18">
            <v>1</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62</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1</v>
          </cell>
          <cell r="CP18">
            <v>0</v>
          </cell>
          <cell r="CQ18">
            <v>0</v>
          </cell>
          <cell r="CR18">
            <v>0</v>
          </cell>
          <cell r="CS18">
            <v>0</v>
          </cell>
          <cell r="CT18">
            <v>2</v>
          </cell>
          <cell r="CU18">
            <v>0</v>
          </cell>
          <cell r="CV18">
            <v>0</v>
          </cell>
          <cell r="CW18">
            <v>0</v>
          </cell>
          <cell r="CX18">
            <v>0</v>
          </cell>
          <cell r="CY18">
            <v>1</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v>0</v>
          </cell>
          <cell r="DU18">
            <v>0</v>
          </cell>
          <cell r="DV18">
            <v>0</v>
          </cell>
          <cell r="DW18">
            <v>0</v>
          </cell>
          <cell r="DX18">
            <v>0</v>
          </cell>
          <cell r="DY18">
            <v>0</v>
          </cell>
          <cell r="DZ18">
            <v>0</v>
          </cell>
          <cell r="EA18">
            <v>0</v>
          </cell>
          <cell r="EB18">
            <v>0</v>
          </cell>
          <cell r="EC18">
            <v>1</v>
          </cell>
          <cell r="ED18">
            <v>2</v>
          </cell>
          <cell r="EE18">
            <v>0</v>
          </cell>
          <cell r="EF18">
            <v>0</v>
          </cell>
          <cell r="EG18">
            <v>0</v>
          </cell>
          <cell r="EH18">
            <v>0</v>
          </cell>
          <cell r="EI18">
            <v>0</v>
          </cell>
          <cell r="EJ18">
            <v>0</v>
          </cell>
          <cell r="EK18">
            <v>0</v>
          </cell>
          <cell r="EL18">
            <v>0</v>
          </cell>
          <cell r="EM18">
            <v>0</v>
          </cell>
          <cell r="EN18">
            <v>0</v>
          </cell>
          <cell r="EO18">
            <v>0</v>
          </cell>
          <cell r="EP18">
            <v>6.5</v>
          </cell>
          <cell r="EQ18">
            <v>0</v>
          </cell>
          <cell r="ER18">
            <v>0</v>
          </cell>
          <cell r="ES18">
            <v>0</v>
          </cell>
          <cell r="ET18">
            <v>0</v>
          </cell>
          <cell r="EU18">
            <v>0</v>
          </cell>
          <cell r="EV18">
            <v>0</v>
          </cell>
          <cell r="EW18">
            <v>0</v>
          </cell>
          <cell r="EX18">
            <v>0</v>
          </cell>
          <cell r="EY18">
            <v>0</v>
          </cell>
          <cell r="EZ18">
            <v>0</v>
          </cell>
          <cell r="FA18">
            <v>0</v>
          </cell>
          <cell r="FB18">
            <v>0</v>
          </cell>
          <cell r="FC18">
            <v>0</v>
          </cell>
          <cell r="FD18">
            <v>0</v>
          </cell>
          <cell r="FE18">
            <v>0</v>
          </cell>
          <cell r="FF18">
            <v>0</v>
          </cell>
          <cell r="FG18">
            <v>0</v>
          </cell>
          <cell r="FH18">
            <v>0</v>
          </cell>
          <cell r="FI18">
            <v>0</v>
          </cell>
          <cell r="FJ18">
            <v>0</v>
          </cell>
          <cell r="FK18">
            <v>0</v>
          </cell>
          <cell r="FL18">
            <v>0</v>
          </cell>
          <cell r="FM18">
            <v>0</v>
          </cell>
          <cell r="FN18">
            <v>0</v>
          </cell>
          <cell r="FO18">
            <v>0</v>
          </cell>
          <cell r="FP18">
            <v>1</v>
          </cell>
          <cell r="FQ18">
            <v>9</v>
          </cell>
          <cell r="FR18">
            <v>4</v>
          </cell>
          <cell r="FS18">
            <v>2.25</v>
          </cell>
          <cell r="FT18">
            <v>0.25</v>
          </cell>
          <cell r="FU18">
            <v>0</v>
          </cell>
          <cell r="FV18">
            <v>0</v>
          </cell>
          <cell r="FW18">
            <v>0</v>
          </cell>
          <cell r="FX18">
            <v>0</v>
          </cell>
          <cell r="FY18">
            <v>0</v>
          </cell>
          <cell r="FZ18">
            <v>6</v>
          </cell>
          <cell r="GA18">
            <v>0</v>
          </cell>
          <cell r="GB18">
            <v>2</v>
          </cell>
          <cell r="GC18">
            <v>0</v>
          </cell>
          <cell r="GD18">
            <v>3</v>
          </cell>
          <cell r="GE18">
            <v>0</v>
          </cell>
          <cell r="GF18">
            <v>0</v>
          </cell>
          <cell r="GG18">
            <v>0</v>
          </cell>
          <cell r="GH18">
            <v>0</v>
          </cell>
          <cell r="GI18">
            <v>0</v>
          </cell>
          <cell r="GJ18">
            <v>0</v>
          </cell>
          <cell r="GK18">
            <v>0</v>
          </cell>
          <cell r="GL18">
            <v>0</v>
          </cell>
          <cell r="GM18">
            <v>0</v>
          </cell>
          <cell r="GN18">
            <v>0</v>
          </cell>
          <cell r="GO18">
            <v>0</v>
          </cell>
          <cell r="GP18">
            <v>0</v>
          </cell>
          <cell r="GQ18">
            <v>0</v>
          </cell>
          <cell r="GR18">
            <v>0</v>
          </cell>
          <cell r="GS18">
            <v>0</v>
          </cell>
          <cell r="GT18">
            <v>0</v>
          </cell>
          <cell r="GU18">
            <v>0</v>
          </cell>
          <cell r="GV18">
            <v>4</v>
          </cell>
          <cell r="GW18">
            <v>0</v>
          </cell>
          <cell r="GX18">
            <v>0</v>
          </cell>
          <cell r="GY18">
            <v>0</v>
          </cell>
          <cell r="GZ18">
            <v>0</v>
          </cell>
          <cell r="HA18">
            <v>0</v>
          </cell>
          <cell r="HB18">
            <v>0</v>
          </cell>
          <cell r="HC18">
            <v>0</v>
          </cell>
          <cell r="HD18">
            <v>0</v>
          </cell>
          <cell r="HE18">
            <v>0</v>
          </cell>
          <cell r="HF18">
            <v>4</v>
          </cell>
          <cell r="HG18">
            <v>0</v>
          </cell>
          <cell r="HH18">
            <v>0</v>
          </cell>
          <cell r="HI18">
            <v>0</v>
          </cell>
          <cell r="HJ18">
            <v>0</v>
          </cell>
          <cell r="HK18">
            <v>0</v>
          </cell>
          <cell r="HL18">
            <v>0</v>
          </cell>
          <cell r="HM18">
            <v>0</v>
          </cell>
          <cell r="HN18">
            <v>0</v>
          </cell>
          <cell r="HO18">
            <v>0</v>
          </cell>
          <cell r="HP18">
            <v>0</v>
          </cell>
          <cell r="HQ18">
            <v>0</v>
          </cell>
          <cell r="HR18">
            <v>0</v>
          </cell>
          <cell r="HS18">
            <v>1.2857142857142858</v>
          </cell>
          <cell r="HT18">
            <v>0</v>
          </cell>
          <cell r="HU18">
            <v>0.125</v>
          </cell>
          <cell r="HV18">
            <v>0</v>
          </cell>
          <cell r="HW18">
            <v>0</v>
          </cell>
          <cell r="HX18">
            <v>0</v>
          </cell>
          <cell r="HY18">
            <v>0</v>
          </cell>
          <cell r="HZ18">
            <v>0</v>
          </cell>
          <cell r="IA18">
            <v>0</v>
          </cell>
          <cell r="IB18">
            <v>0</v>
          </cell>
          <cell r="IC18">
            <v>0</v>
          </cell>
          <cell r="ID18">
            <v>0</v>
          </cell>
          <cell r="IE18">
            <v>0</v>
          </cell>
          <cell r="IF18">
            <v>0</v>
          </cell>
          <cell r="IG18">
            <v>0</v>
          </cell>
          <cell r="IH18">
            <v>0</v>
          </cell>
          <cell r="II18">
            <v>0</v>
          </cell>
          <cell r="IJ18">
            <v>0</v>
          </cell>
          <cell r="IK18">
            <v>0</v>
          </cell>
          <cell r="IL18">
            <v>0</v>
          </cell>
          <cell r="IM18">
            <v>1</v>
          </cell>
          <cell r="IN18">
            <v>0</v>
          </cell>
          <cell r="IO18">
            <v>0</v>
          </cell>
          <cell r="IP18">
            <v>0</v>
          </cell>
          <cell r="IQ18">
            <v>0</v>
          </cell>
          <cell r="IR18">
            <v>0</v>
          </cell>
          <cell r="IS18">
            <v>0</v>
          </cell>
          <cell r="IT18">
            <v>0</v>
          </cell>
          <cell r="IU18">
            <v>0</v>
          </cell>
          <cell r="IV18">
            <v>0</v>
          </cell>
          <cell r="IW18">
            <v>0</v>
          </cell>
          <cell r="IX18">
            <v>0</v>
          </cell>
          <cell r="IY18">
            <v>0</v>
          </cell>
          <cell r="IZ18">
            <v>5</v>
          </cell>
          <cell r="JA18">
            <v>1.4</v>
          </cell>
          <cell r="JB18">
            <v>0</v>
          </cell>
          <cell r="JC18">
            <v>0</v>
          </cell>
          <cell r="JD18">
            <v>1.4</v>
          </cell>
          <cell r="JE18">
            <v>0</v>
          </cell>
          <cell r="JF18">
            <v>1</v>
          </cell>
          <cell r="JG18">
            <v>4</v>
          </cell>
          <cell r="JH18">
            <v>8</v>
          </cell>
          <cell r="JI18">
            <v>0.5</v>
          </cell>
          <cell r="JJ18">
            <v>0.125</v>
          </cell>
          <cell r="JK18">
            <v>0</v>
          </cell>
          <cell r="JL18">
            <v>0</v>
          </cell>
          <cell r="JM18">
            <v>0</v>
          </cell>
          <cell r="JN18">
            <v>0</v>
          </cell>
          <cell r="JO18">
            <v>0</v>
          </cell>
          <cell r="JP18">
            <v>0</v>
          </cell>
          <cell r="JQ18">
            <v>0</v>
          </cell>
          <cell r="JR18">
            <v>0</v>
          </cell>
          <cell r="JS18">
            <v>0</v>
          </cell>
          <cell r="JT18">
            <v>0</v>
          </cell>
          <cell r="JU18">
            <v>0</v>
          </cell>
          <cell r="JV18">
            <v>0</v>
          </cell>
          <cell r="JW18">
            <v>3</v>
          </cell>
          <cell r="JX18">
            <v>0</v>
          </cell>
          <cell r="JY18">
            <v>0</v>
          </cell>
          <cell r="JZ18">
            <v>0</v>
          </cell>
          <cell r="KA18">
            <v>0</v>
          </cell>
          <cell r="KB18">
            <v>1</v>
          </cell>
          <cell r="KC18">
            <v>0</v>
          </cell>
          <cell r="KD18">
            <v>0</v>
          </cell>
          <cell r="KE18">
            <v>0</v>
          </cell>
          <cell r="KF18">
            <v>0</v>
          </cell>
          <cell r="KG18">
            <v>0</v>
          </cell>
          <cell r="KH18">
            <v>0</v>
          </cell>
          <cell r="KI18">
            <v>0</v>
          </cell>
          <cell r="KJ18">
            <v>0</v>
          </cell>
          <cell r="KK18">
            <v>0</v>
          </cell>
          <cell r="KL18">
            <v>0</v>
          </cell>
          <cell r="KM18">
            <v>0</v>
          </cell>
          <cell r="KN18">
            <v>0</v>
          </cell>
          <cell r="KO18">
            <v>0</v>
          </cell>
          <cell r="KP18">
            <v>0</v>
          </cell>
          <cell r="KQ18">
            <v>0</v>
          </cell>
          <cell r="KR18">
            <v>0</v>
          </cell>
          <cell r="KS18">
            <v>0</v>
          </cell>
          <cell r="KT18">
            <v>0</v>
          </cell>
          <cell r="KU18">
            <v>0</v>
          </cell>
          <cell r="KV18">
            <v>0</v>
          </cell>
          <cell r="KW18">
            <v>0</v>
          </cell>
          <cell r="KX18">
            <v>0</v>
          </cell>
          <cell r="KY18">
            <v>0</v>
          </cell>
          <cell r="KZ18">
            <v>0</v>
          </cell>
          <cell r="LA18">
            <v>0</v>
          </cell>
          <cell r="LB18">
            <v>0</v>
          </cell>
          <cell r="LC18">
            <v>0</v>
          </cell>
          <cell r="LD18">
            <v>0</v>
          </cell>
          <cell r="LE18">
            <v>0</v>
          </cell>
          <cell r="LF18">
            <v>1</v>
          </cell>
          <cell r="LG18">
            <v>0</v>
          </cell>
          <cell r="LH18">
            <v>0</v>
          </cell>
          <cell r="LI18">
            <v>4</v>
          </cell>
          <cell r="LJ18">
            <v>0</v>
          </cell>
          <cell r="LK18">
            <v>0</v>
          </cell>
          <cell r="LL18">
            <v>0</v>
          </cell>
          <cell r="LM18">
            <v>0</v>
          </cell>
          <cell r="LN18">
            <v>2</v>
          </cell>
          <cell r="LO18">
            <v>3.5</v>
          </cell>
          <cell r="LP18">
            <v>0</v>
          </cell>
          <cell r="LQ18">
            <v>0</v>
          </cell>
          <cell r="LR18">
            <v>0</v>
          </cell>
          <cell r="LS18">
            <v>0</v>
          </cell>
          <cell r="LT18">
            <v>0</v>
          </cell>
          <cell r="LU18">
            <v>0</v>
          </cell>
          <cell r="LV18">
            <v>0</v>
          </cell>
          <cell r="LW18">
            <v>0</v>
          </cell>
          <cell r="LX18">
            <v>0</v>
          </cell>
          <cell r="LY18">
            <v>0</v>
          </cell>
          <cell r="LZ18">
            <v>0</v>
          </cell>
          <cell r="MA18">
            <v>0</v>
          </cell>
          <cell r="MB18">
            <v>0</v>
          </cell>
          <cell r="MC18">
            <v>1</v>
          </cell>
          <cell r="MD18">
            <v>0</v>
          </cell>
          <cell r="ME18">
            <v>0</v>
          </cell>
          <cell r="MF18">
            <v>0</v>
          </cell>
          <cell r="MG18">
            <v>1.75</v>
          </cell>
          <cell r="MH18">
            <v>0</v>
          </cell>
          <cell r="MI18">
            <v>0</v>
          </cell>
          <cell r="MJ18">
            <v>0</v>
          </cell>
          <cell r="MK18">
            <v>0</v>
          </cell>
          <cell r="ML18">
            <v>0</v>
          </cell>
          <cell r="MM18">
            <v>0</v>
          </cell>
          <cell r="MN18">
            <v>0</v>
          </cell>
          <cell r="MO18">
            <v>0</v>
          </cell>
          <cell r="MP18">
            <v>1</v>
          </cell>
          <cell r="MQ18">
            <v>0</v>
          </cell>
          <cell r="MR18">
            <v>0</v>
          </cell>
          <cell r="MS18">
            <v>0</v>
          </cell>
          <cell r="MT18">
            <v>0</v>
          </cell>
          <cell r="MU18">
            <v>0</v>
          </cell>
          <cell r="MV18">
            <v>0</v>
          </cell>
          <cell r="MW18">
            <v>0</v>
          </cell>
          <cell r="MX18">
            <v>0</v>
          </cell>
          <cell r="MY18">
            <v>0</v>
          </cell>
          <cell r="MZ18">
            <v>1</v>
          </cell>
          <cell r="NA18">
            <v>0</v>
          </cell>
          <cell r="NB18">
            <v>0</v>
          </cell>
          <cell r="NC18">
            <v>0</v>
          </cell>
          <cell r="ND18">
            <v>0</v>
          </cell>
          <cell r="NE18">
            <v>0</v>
          </cell>
          <cell r="NF18">
            <v>0</v>
          </cell>
          <cell r="NG18">
            <v>0</v>
          </cell>
          <cell r="NH18">
            <v>0</v>
          </cell>
          <cell r="NI18">
            <v>0</v>
          </cell>
          <cell r="NJ18">
            <v>0</v>
          </cell>
          <cell r="NK18">
            <v>0</v>
          </cell>
          <cell r="NL18">
            <v>0</v>
          </cell>
          <cell r="NM18">
            <v>0</v>
          </cell>
          <cell r="NN18">
            <v>0</v>
          </cell>
          <cell r="NO18">
            <v>0</v>
          </cell>
          <cell r="NP18">
            <v>0</v>
          </cell>
          <cell r="NQ18">
            <v>0</v>
          </cell>
          <cell r="NR18">
            <v>0</v>
          </cell>
          <cell r="NS18">
            <v>0</v>
          </cell>
          <cell r="NT18">
            <v>0</v>
          </cell>
          <cell r="NU18">
            <v>0</v>
          </cell>
          <cell r="NV18">
            <v>0</v>
          </cell>
          <cell r="NW18">
            <v>0</v>
          </cell>
          <cell r="NX18">
            <v>0</v>
          </cell>
          <cell r="NY18">
            <v>0</v>
          </cell>
          <cell r="NZ18">
            <v>0</v>
          </cell>
          <cell r="OA18">
            <v>0</v>
          </cell>
          <cell r="OB18">
            <v>0</v>
          </cell>
          <cell r="OC18">
            <v>4</v>
          </cell>
          <cell r="OD18">
            <v>0</v>
          </cell>
          <cell r="OE18">
            <v>0</v>
          </cell>
          <cell r="OF18">
            <v>12</v>
          </cell>
          <cell r="OG18">
            <v>0</v>
          </cell>
          <cell r="OH18">
            <v>115</v>
          </cell>
          <cell r="OI18">
            <v>0</v>
          </cell>
        </row>
        <row r="19">
          <cell r="D19" t="str">
            <v>CP1C02T050</v>
          </cell>
          <cell r="E19" t="str">
            <v>EFAVIRENZ  50 mg  TABLETA  FRASCO</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1</v>
          </cell>
          <cell r="AH19">
            <v>0</v>
          </cell>
          <cell r="AI19">
            <v>0</v>
          </cell>
          <cell r="AJ19">
            <v>0</v>
          </cell>
          <cell r="AK19">
            <v>0</v>
          </cell>
          <cell r="AL19">
            <v>1</v>
          </cell>
          <cell r="AM19">
            <v>0</v>
          </cell>
          <cell r="AN19">
            <v>0</v>
          </cell>
          <cell r="AO19">
            <v>0</v>
          </cell>
          <cell r="AP19">
            <v>0</v>
          </cell>
          <cell r="AQ19">
            <v>2</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14</v>
          </cell>
          <cell r="BT19">
            <v>6.7857142857142856</v>
          </cell>
          <cell r="BU19">
            <v>4</v>
          </cell>
          <cell r="BV19">
            <v>23.75</v>
          </cell>
          <cell r="BW19">
            <v>3.5</v>
          </cell>
          <cell r="BX19">
            <v>0</v>
          </cell>
          <cell r="BY19">
            <v>0</v>
          </cell>
          <cell r="BZ19">
            <v>0</v>
          </cell>
          <cell r="CA19">
            <v>0</v>
          </cell>
          <cell r="CB19">
            <v>0</v>
          </cell>
          <cell r="CC19">
            <v>0</v>
          </cell>
          <cell r="CD19">
            <v>0</v>
          </cell>
          <cell r="CE19">
            <v>2</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C19">
            <v>0</v>
          </cell>
          <cell r="ED19">
            <v>0</v>
          </cell>
          <cell r="EE19">
            <v>0</v>
          </cell>
          <cell r="EF19">
            <v>0</v>
          </cell>
          <cell r="EG19">
            <v>0</v>
          </cell>
          <cell r="EH19">
            <v>0</v>
          </cell>
          <cell r="EI19">
            <v>0</v>
          </cell>
          <cell r="EJ19">
            <v>0</v>
          </cell>
          <cell r="EK19">
            <v>0</v>
          </cell>
          <cell r="EL19">
            <v>0</v>
          </cell>
          <cell r="EM19">
            <v>0</v>
          </cell>
          <cell r="EN19">
            <v>0</v>
          </cell>
          <cell r="EO19">
            <v>0</v>
          </cell>
          <cell r="EP19">
            <v>6.7857142857142856</v>
          </cell>
          <cell r="EQ19">
            <v>0</v>
          </cell>
          <cell r="ER19">
            <v>0</v>
          </cell>
          <cell r="ES19">
            <v>0</v>
          </cell>
          <cell r="ET19">
            <v>0</v>
          </cell>
          <cell r="EU19">
            <v>0</v>
          </cell>
          <cell r="EV19">
            <v>0</v>
          </cell>
          <cell r="EW19">
            <v>0</v>
          </cell>
          <cell r="EX19">
            <v>0</v>
          </cell>
          <cell r="EY19">
            <v>0</v>
          </cell>
          <cell r="EZ19">
            <v>0</v>
          </cell>
          <cell r="FA19">
            <v>0</v>
          </cell>
          <cell r="FB19">
            <v>0</v>
          </cell>
          <cell r="FC19">
            <v>0</v>
          </cell>
          <cell r="FD19">
            <v>0</v>
          </cell>
          <cell r="FE19">
            <v>0</v>
          </cell>
          <cell r="FF19">
            <v>0</v>
          </cell>
          <cell r="FG19">
            <v>0</v>
          </cell>
          <cell r="FH19">
            <v>0</v>
          </cell>
          <cell r="FI19">
            <v>0</v>
          </cell>
          <cell r="FJ19">
            <v>0</v>
          </cell>
          <cell r="FK19">
            <v>0</v>
          </cell>
          <cell r="FL19">
            <v>0</v>
          </cell>
          <cell r="FM19">
            <v>0</v>
          </cell>
          <cell r="FN19">
            <v>0</v>
          </cell>
          <cell r="FO19">
            <v>0</v>
          </cell>
          <cell r="FP19">
            <v>5</v>
          </cell>
          <cell r="FQ19">
            <v>2.8</v>
          </cell>
          <cell r="FR19">
            <v>5</v>
          </cell>
          <cell r="FS19">
            <v>2.8</v>
          </cell>
          <cell r="FT19">
            <v>1</v>
          </cell>
          <cell r="FU19">
            <v>0</v>
          </cell>
          <cell r="FV19">
            <v>0</v>
          </cell>
          <cell r="FW19">
            <v>0</v>
          </cell>
          <cell r="FX19">
            <v>0</v>
          </cell>
          <cell r="FY19">
            <v>0</v>
          </cell>
          <cell r="FZ19">
            <v>0</v>
          </cell>
          <cell r="GA19">
            <v>0</v>
          </cell>
          <cell r="GB19">
            <v>0</v>
          </cell>
          <cell r="GC19">
            <v>0</v>
          </cell>
          <cell r="GD19">
            <v>0</v>
          </cell>
          <cell r="GE19">
            <v>0</v>
          </cell>
          <cell r="GF19">
            <v>0</v>
          </cell>
          <cell r="GG19">
            <v>0</v>
          </cell>
          <cell r="GH19">
            <v>0</v>
          </cell>
          <cell r="GI19">
            <v>0</v>
          </cell>
          <cell r="GJ19">
            <v>0</v>
          </cell>
          <cell r="GK19">
            <v>0</v>
          </cell>
          <cell r="GL19">
            <v>0</v>
          </cell>
          <cell r="GM19">
            <v>0</v>
          </cell>
          <cell r="GN19">
            <v>0</v>
          </cell>
          <cell r="GO19">
            <v>0</v>
          </cell>
          <cell r="GP19">
            <v>0</v>
          </cell>
          <cell r="GQ19">
            <v>0</v>
          </cell>
          <cell r="GR19">
            <v>0</v>
          </cell>
          <cell r="GS19">
            <v>0</v>
          </cell>
          <cell r="GT19">
            <v>0</v>
          </cell>
          <cell r="GU19">
            <v>0</v>
          </cell>
          <cell r="GV19">
            <v>0</v>
          </cell>
          <cell r="GW19">
            <v>0</v>
          </cell>
          <cell r="GX19">
            <v>0</v>
          </cell>
          <cell r="GY19">
            <v>0</v>
          </cell>
          <cell r="GZ19">
            <v>0</v>
          </cell>
          <cell r="HA19">
            <v>2</v>
          </cell>
          <cell r="HB19">
            <v>0</v>
          </cell>
          <cell r="HC19">
            <v>0</v>
          </cell>
          <cell r="HD19">
            <v>0</v>
          </cell>
          <cell r="HE19">
            <v>0</v>
          </cell>
          <cell r="HF19">
            <v>2</v>
          </cell>
          <cell r="HG19">
            <v>9.5</v>
          </cell>
          <cell r="HH19">
            <v>0</v>
          </cell>
          <cell r="HI19">
            <v>0</v>
          </cell>
          <cell r="HJ19">
            <v>0</v>
          </cell>
          <cell r="HK19">
            <v>0</v>
          </cell>
          <cell r="HL19">
            <v>0</v>
          </cell>
          <cell r="HM19">
            <v>0</v>
          </cell>
          <cell r="HN19">
            <v>0</v>
          </cell>
          <cell r="HO19">
            <v>0</v>
          </cell>
          <cell r="HP19">
            <v>0</v>
          </cell>
          <cell r="HQ19">
            <v>0</v>
          </cell>
          <cell r="HR19">
            <v>0</v>
          </cell>
          <cell r="HS19">
            <v>6.6</v>
          </cell>
          <cell r="HT19">
            <v>2.8</v>
          </cell>
          <cell r="HU19">
            <v>0</v>
          </cell>
          <cell r="HV19">
            <v>0</v>
          </cell>
          <cell r="HW19">
            <v>0</v>
          </cell>
          <cell r="HX19">
            <v>0</v>
          </cell>
          <cell r="HY19">
            <v>0</v>
          </cell>
          <cell r="HZ19">
            <v>0</v>
          </cell>
          <cell r="IA19">
            <v>0</v>
          </cell>
          <cell r="IB19">
            <v>0</v>
          </cell>
          <cell r="IC19">
            <v>0</v>
          </cell>
          <cell r="ID19">
            <v>0</v>
          </cell>
          <cell r="IE19">
            <v>0</v>
          </cell>
          <cell r="IF19">
            <v>0</v>
          </cell>
          <cell r="IG19">
            <v>0</v>
          </cell>
          <cell r="IH19">
            <v>0</v>
          </cell>
          <cell r="II19">
            <v>0</v>
          </cell>
          <cell r="IJ19">
            <v>0</v>
          </cell>
          <cell r="IK19">
            <v>0</v>
          </cell>
          <cell r="IL19">
            <v>0</v>
          </cell>
          <cell r="IM19">
            <v>1</v>
          </cell>
          <cell r="IN19">
            <v>0</v>
          </cell>
          <cell r="IO19">
            <v>0</v>
          </cell>
          <cell r="IP19">
            <v>0</v>
          </cell>
          <cell r="IQ19">
            <v>0</v>
          </cell>
          <cell r="IR19">
            <v>0</v>
          </cell>
          <cell r="IS19">
            <v>0</v>
          </cell>
          <cell r="IT19">
            <v>0</v>
          </cell>
          <cell r="IU19">
            <v>0</v>
          </cell>
          <cell r="IV19">
            <v>0</v>
          </cell>
          <cell r="IW19">
            <v>0</v>
          </cell>
          <cell r="IX19">
            <v>0</v>
          </cell>
          <cell r="IY19">
            <v>0</v>
          </cell>
          <cell r="IZ19">
            <v>0</v>
          </cell>
          <cell r="JA19">
            <v>0</v>
          </cell>
          <cell r="JB19">
            <v>0</v>
          </cell>
          <cell r="JC19">
            <v>0</v>
          </cell>
          <cell r="JD19">
            <v>0</v>
          </cell>
          <cell r="JE19">
            <v>0</v>
          </cell>
          <cell r="JF19">
            <v>0</v>
          </cell>
          <cell r="JG19">
            <v>0</v>
          </cell>
          <cell r="JH19">
            <v>4</v>
          </cell>
          <cell r="JI19">
            <v>6.5</v>
          </cell>
          <cell r="JJ19">
            <v>0</v>
          </cell>
          <cell r="JK19">
            <v>0</v>
          </cell>
          <cell r="JL19">
            <v>0</v>
          </cell>
          <cell r="JM19">
            <v>0</v>
          </cell>
          <cell r="JN19">
            <v>0</v>
          </cell>
          <cell r="JO19">
            <v>0</v>
          </cell>
          <cell r="JP19">
            <v>0</v>
          </cell>
          <cell r="JQ19">
            <v>0</v>
          </cell>
          <cell r="JR19">
            <v>0</v>
          </cell>
          <cell r="JS19">
            <v>0</v>
          </cell>
          <cell r="JT19">
            <v>0</v>
          </cell>
          <cell r="JU19">
            <v>0</v>
          </cell>
          <cell r="JV19">
            <v>0</v>
          </cell>
          <cell r="JW19">
            <v>4</v>
          </cell>
          <cell r="JX19">
            <v>0</v>
          </cell>
          <cell r="JY19">
            <v>0</v>
          </cell>
          <cell r="JZ19">
            <v>0</v>
          </cell>
          <cell r="KA19">
            <v>0</v>
          </cell>
          <cell r="KB19">
            <v>0</v>
          </cell>
          <cell r="KC19">
            <v>0</v>
          </cell>
          <cell r="KD19">
            <v>0</v>
          </cell>
          <cell r="KE19">
            <v>0</v>
          </cell>
          <cell r="KF19">
            <v>0</v>
          </cell>
          <cell r="KG19">
            <v>0</v>
          </cell>
          <cell r="KH19">
            <v>0</v>
          </cell>
          <cell r="KI19">
            <v>0</v>
          </cell>
          <cell r="KJ19">
            <v>0</v>
          </cell>
          <cell r="KK19">
            <v>0</v>
          </cell>
          <cell r="KL19">
            <v>0</v>
          </cell>
          <cell r="KM19">
            <v>0</v>
          </cell>
          <cell r="KN19">
            <v>0</v>
          </cell>
          <cell r="KO19">
            <v>0</v>
          </cell>
          <cell r="KP19">
            <v>0</v>
          </cell>
          <cell r="KQ19">
            <v>0</v>
          </cell>
          <cell r="KR19">
            <v>0</v>
          </cell>
          <cell r="KS19">
            <v>0</v>
          </cell>
          <cell r="KT19">
            <v>0</v>
          </cell>
          <cell r="KU19">
            <v>0</v>
          </cell>
          <cell r="KV19">
            <v>0</v>
          </cell>
          <cell r="KW19">
            <v>0</v>
          </cell>
          <cell r="KX19">
            <v>0</v>
          </cell>
          <cell r="KY19">
            <v>0</v>
          </cell>
          <cell r="KZ19">
            <v>0</v>
          </cell>
          <cell r="LA19">
            <v>0</v>
          </cell>
          <cell r="LB19">
            <v>0</v>
          </cell>
          <cell r="LC19">
            <v>0</v>
          </cell>
          <cell r="LD19">
            <v>0</v>
          </cell>
          <cell r="LE19">
            <v>0</v>
          </cell>
          <cell r="LF19">
            <v>0</v>
          </cell>
          <cell r="LG19">
            <v>0</v>
          </cell>
          <cell r="LH19">
            <v>0</v>
          </cell>
          <cell r="LI19">
            <v>0</v>
          </cell>
          <cell r="LJ19">
            <v>3.25</v>
          </cell>
          <cell r="LK19">
            <v>0</v>
          </cell>
          <cell r="LL19">
            <v>0</v>
          </cell>
          <cell r="LM19">
            <v>0</v>
          </cell>
          <cell r="LN19">
            <v>0</v>
          </cell>
          <cell r="LO19">
            <v>0</v>
          </cell>
          <cell r="LP19">
            <v>0</v>
          </cell>
          <cell r="LQ19">
            <v>0</v>
          </cell>
          <cell r="LR19">
            <v>0</v>
          </cell>
          <cell r="LS19">
            <v>0</v>
          </cell>
          <cell r="LT19">
            <v>0</v>
          </cell>
          <cell r="LU19">
            <v>0</v>
          </cell>
          <cell r="LV19">
            <v>0</v>
          </cell>
          <cell r="LW19">
            <v>0</v>
          </cell>
          <cell r="LX19">
            <v>0</v>
          </cell>
          <cell r="LY19">
            <v>0</v>
          </cell>
          <cell r="LZ19">
            <v>0</v>
          </cell>
          <cell r="MA19">
            <v>0</v>
          </cell>
          <cell r="MB19">
            <v>0</v>
          </cell>
          <cell r="MC19">
            <v>0</v>
          </cell>
          <cell r="MD19">
            <v>0</v>
          </cell>
          <cell r="ME19">
            <v>0</v>
          </cell>
          <cell r="MF19">
            <v>0</v>
          </cell>
          <cell r="MG19">
            <v>0</v>
          </cell>
          <cell r="MH19">
            <v>0</v>
          </cell>
          <cell r="MI19">
            <v>0</v>
          </cell>
          <cell r="MJ19">
            <v>0</v>
          </cell>
          <cell r="MK19">
            <v>0</v>
          </cell>
          <cell r="ML19">
            <v>0</v>
          </cell>
          <cell r="MM19">
            <v>0</v>
          </cell>
          <cell r="MN19">
            <v>0</v>
          </cell>
          <cell r="MO19">
            <v>0</v>
          </cell>
          <cell r="MP19">
            <v>0</v>
          </cell>
          <cell r="MQ19">
            <v>0</v>
          </cell>
          <cell r="MR19">
            <v>0</v>
          </cell>
          <cell r="MS19">
            <v>0</v>
          </cell>
          <cell r="MT19">
            <v>0</v>
          </cell>
          <cell r="MU19">
            <v>2</v>
          </cell>
          <cell r="MV19">
            <v>0</v>
          </cell>
          <cell r="MW19">
            <v>0</v>
          </cell>
          <cell r="MX19">
            <v>0</v>
          </cell>
          <cell r="MY19">
            <v>0</v>
          </cell>
          <cell r="MZ19">
            <v>0</v>
          </cell>
          <cell r="NA19">
            <v>0</v>
          </cell>
          <cell r="NB19">
            <v>0</v>
          </cell>
          <cell r="NC19">
            <v>0</v>
          </cell>
          <cell r="ND19">
            <v>0</v>
          </cell>
          <cell r="NE19">
            <v>0</v>
          </cell>
          <cell r="NF19">
            <v>0</v>
          </cell>
          <cell r="NG19">
            <v>0</v>
          </cell>
          <cell r="NH19">
            <v>2</v>
          </cell>
          <cell r="NI19">
            <v>3.5</v>
          </cell>
          <cell r="NJ19">
            <v>0</v>
          </cell>
          <cell r="NK19">
            <v>0</v>
          </cell>
          <cell r="NL19">
            <v>0</v>
          </cell>
          <cell r="NM19">
            <v>0</v>
          </cell>
          <cell r="NN19">
            <v>0</v>
          </cell>
          <cell r="NO19">
            <v>0</v>
          </cell>
          <cell r="NP19">
            <v>0</v>
          </cell>
          <cell r="NQ19">
            <v>0</v>
          </cell>
          <cell r="NR19">
            <v>0</v>
          </cell>
          <cell r="NS19">
            <v>0</v>
          </cell>
          <cell r="NT19">
            <v>0</v>
          </cell>
          <cell r="NU19">
            <v>0</v>
          </cell>
          <cell r="NV19">
            <v>0</v>
          </cell>
          <cell r="NW19">
            <v>0</v>
          </cell>
          <cell r="NX19">
            <v>0</v>
          </cell>
          <cell r="NY19">
            <v>0</v>
          </cell>
          <cell r="NZ19">
            <v>0</v>
          </cell>
          <cell r="OA19">
            <v>3.5</v>
          </cell>
          <cell r="OB19">
            <v>0</v>
          </cell>
          <cell r="OC19">
            <v>6.6928571428571431</v>
          </cell>
          <cell r="OD19">
            <v>1.4</v>
          </cell>
          <cell r="OE19">
            <v>0</v>
          </cell>
          <cell r="OF19">
            <v>19</v>
          </cell>
          <cell r="OG19">
            <v>0</v>
          </cell>
          <cell r="OH19">
            <v>34</v>
          </cell>
          <cell r="OI19">
            <v>0</v>
          </cell>
        </row>
        <row r="20">
          <cell r="D20" t="str">
            <v>CP1C02T030/600 MG</v>
          </cell>
          <cell r="E20" t="str">
            <v xml:space="preserve">EFAVIRENZ  600 mg  TABLETA  FRASCO </v>
          </cell>
          <cell r="F20">
            <v>0</v>
          </cell>
          <cell r="G20">
            <v>0</v>
          </cell>
          <cell r="H20">
            <v>0</v>
          </cell>
          <cell r="I20">
            <v>0</v>
          </cell>
          <cell r="J20">
            <v>0</v>
          </cell>
          <cell r="K20">
            <v>90</v>
          </cell>
          <cell r="L20">
            <v>3.3222222222222224</v>
          </cell>
          <cell r="M20">
            <v>143</v>
          </cell>
          <cell r="N20">
            <v>2.0909090909090908</v>
          </cell>
          <cell r="O20">
            <v>0.62937062937062938</v>
          </cell>
          <cell r="P20">
            <v>129</v>
          </cell>
          <cell r="Q20">
            <v>3.9224806201550386</v>
          </cell>
          <cell r="R20">
            <v>158</v>
          </cell>
          <cell r="S20">
            <v>3.2025316455696204</v>
          </cell>
          <cell r="T20">
            <v>0.81645569620253167</v>
          </cell>
          <cell r="U20">
            <v>0</v>
          </cell>
          <cell r="V20">
            <v>0</v>
          </cell>
          <cell r="W20">
            <v>0</v>
          </cell>
          <cell r="X20">
            <v>0</v>
          </cell>
          <cell r="Y20">
            <v>0</v>
          </cell>
          <cell r="Z20">
            <v>217</v>
          </cell>
          <cell r="AA20">
            <v>2.2165898617511521</v>
          </cell>
          <cell r="AB20">
            <v>178</v>
          </cell>
          <cell r="AC20">
            <v>2.702247191011236</v>
          </cell>
          <cell r="AD20">
            <v>1.2191011235955056</v>
          </cell>
          <cell r="AE20">
            <v>583</v>
          </cell>
          <cell r="AF20">
            <v>2.0411663807890221</v>
          </cell>
          <cell r="AG20">
            <v>1446</v>
          </cell>
          <cell r="AH20">
            <v>0.82295988934993081</v>
          </cell>
          <cell r="AI20">
            <v>0.40318118948824344</v>
          </cell>
          <cell r="AJ20">
            <v>295</v>
          </cell>
          <cell r="AK20">
            <v>3.0033898305084747</v>
          </cell>
          <cell r="AL20">
            <v>318</v>
          </cell>
          <cell r="AM20">
            <v>2.7861635220125787</v>
          </cell>
          <cell r="AN20">
            <v>0.92767295597484278</v>
          </cell>
          <cell r="AO20">
            <v>1344</v>
          </cell>
          <cell r="AP20">
            <v>2.6502976190476191</v>
          </cell>
          <cell r="AQ20">
            <v>1561</v>
          </cell>
          <cell r="AR20">
            <v>2.2818705957719412</v>
          </cell>
          <cell r="AS20">
            <v>0.86098654708520184</v>
          </cell>
          <cell r="AT20">
            <v>124</v>
          </cell>
          <cell r="AU20">
            <v>3.9838709677419355</v>
          </cell>
          <cell r="AV20">
            <v>204</v>
          </cell>
          <cell r="AW20">
            <v>2.4215686274509802</v>
          </cell>
          <cell r="AX20">
            <v>0.60784313725490191</v>
          </cell>
          <cell r="AY20">
            <v>39</v>
          </cell>
          <cell r="AZ20">
            <v>0.69230769230769229</v>
          </cell>
          <cell r="BA20">
            <v>57</v>
          </cell>
          <cell r="BB20">
            <v>0.47368421052631576</v>
          </cell>
          <cell r="BC20">
            <v>0.68421052631578949</v>
          </cell>
          <cell r="BD20">
            <v>640</v>
          </cell>
          <cell r="BE20">
            <v>1.6265624999999999</v>
          </cell>
          <cell r="BF20">
            <v>418</v>
          </cell>
          <cell r="BG20">
            <v>2.4904306220095696</v>
          </cell>
          <cell r="BH20">
            <v>1.5311004784688995</v>
          </cell>
          <cell r="BI20">
            <v>45</v>
          </cell>
          <cell r="BJ20">
            <v>1.6444444444444444</v>
          </cell>
          <cell r="BK20">
            <v>52</v>
          </cell>
          <cell r="BL20">
            <v>1.4230769230769231</v>
          </cell>
          <cell r="BM20">
            <v>0.86538461538461542</v>
          </cell>
          <cell r="BN20">
            <v>0</v>
          </cell>
          <cell r="BO20">
            <v>0</v>
          </cell>
          <cell r="BP20">
            <v>0</v>
          </cell>
          <cell r="BQ20">
            <v>0</v>
          </cell>
          <cell r="BR20">
            <v>0</v>
          </cell>
          <cell r="BS20">
            <v>98</v>
          </cell>
          <cell r="BT20">
            <v>0</v>
          </cell>
          <cell r="BU20">
            <v>128</v>
          </cell>
          <cell r="BV20">
            <v>0</v>
          </cell>
          <cell r="BW20">
            <v>0.765625</v>
          </cell>
          <cell r="BX20">
            <v>195</v>
          </cell>
          <cell r="BY20">
            <v>3.4512820512820515</v>
          </cell>
          <cell r="BZ20">
            <v>162</v>
          </cell>
          <cell r="CA20">
            <v>4.1543209876543212</v>
          </cell>
          <cell r="CB20">
            <v>1.2037037037037037</v>
          </cell>
          <cell r="CC20">
            <v>48</v>
          </cell>
          <cell r="CD20">
            <v>42.395833333333336</v>
          </cell>
          <cell r="CE20">
            <v>131</v>
          </cell>
          <cell r="CF20">
            <v>15.534351145038167</v>
          </cell>
          <cell r="CG20">
            <v>0.36641221374045801</v>
          </cell>
          <cell r="CH20">
            <v>0</v>
          </cell>
          <cell r="CI20">
            <v>0</v>
          </cell>
          <cell r="CJ20">
            <v>0</v>
          </cell>
          <cell r="CK20">
            <v>0</v>
          </cell>
          <cell r="CL20">
            <v>0</v>
          </cell>
          <cell r="CM20">
            <v>191</v>
          </cell>
          <cell r="CN20">
            <v>4.1884816753926701</v>
          </cell>
          <cell r="CO20">
            <v>424</v>
          </cell>
          <cell r="CP20">
            <v>1.8867924528301887</v>
          </cell>
          <cell r="CQ20">
            <v>0.45047169811320753</v>
          </cell>
          <cell r="CR20">
            <v>369</v>
          </cell>
          <cell r="CS20">
            <v>2.3739837398373984</v>
          </cell>
          <cell r="CT20">
            <v>668</v>
          </cell>
          <cell r="CU20">
            <v>1.311377245508982</v>
          </cell>
          <cell r="CV20">
            <v>0.55239520958083832</v>
          </cell>
          <cell r="CW20">
            <v>333</v>
          </cell>
          <cell r="CX20">
            <v>4.228228228228228</v>
          </cell>
          <cell r="CY20">
            <v>622</v>
          </cell>
          <cell r="CZ20">
            <v>2.2636655948553055</v>
          </cell>
          <cell r="DA20">
            <v>0.53536977491961413</v>
          </cell>
          <cell r="DB20">
            <v>15</v>
          </cell>
          <cell r="DC20">
            <v>20.333333333333332</v>
          </cell>
          <cell r="DD20">
            <v>21</v>
          </cell>
          <cell r="DE20">
            <v>14.523809523809524</v>
          </cell>
          <cell r="DF20">
            <v>0.7142857142857143</v>
          </cell>
          <cell r="DG20">
            <v>18</v>
          </cell>
          <cell r="DH20">
            <v>1.5555555555555556</v>
          </cell>
          <cell r="DI20">
            <v>30</v>
          </cell>
          <cell r="DJ20">
            <v>0.93333333333333335</v>
          </cell>
          <cell r="DK20">
            <v>0.6</v>
          </cell>
          <cell r="DL20">
            <v>0</v>
          </cell>
          <cell r="DM20">
            <v>0</v>
          </cell>
          <cell r="DN20">
            <v>46</v>
          </cell>
          <cell r="DO20">
            <v>0.54347826086956519</v>
          </cell>
          <cell r="DP20">
            <v>0</v>
          </cell>
          <cell r="DQ20">
            <v>125</v>
          </cell>
          <cell r="DR20">
            <v>2.552</v>
          </cell>
          <cell r="DS20">
            <v>126</v>
          </cell>
          <cell r="DT20">
            <v>2.5317460317460316</v>
          </cell>
          <cell r="DU20">
            <v>0.99206349206349209</v>
          </cell>
          <cell r="DV20">
            <v>150</v>
          </cell>
          <cell r="DW20">
            <v>2.1066666666666665</v>
          </cell>
          <cell r="DX20">
            <v>163</v>
          </cell>
          <cell r="DY20">
            <v>1.9386503067484662</v>
          </cell>
          <cell r="DZ20">
            <v>0.92024539877300615</v>
          </cell>
          <cell r="EA20">
            <v>35</v>
          </cell>
          <cell r="EB20">
            <v>2.0571428571428569</v>
          </cell>
          <cell r="EC20">
            <v>41</v>
          </cell>
          <cell r="ED20">
            <v>1.7560975609756098</v>
          </cell>
          <cell r="EE20">
            <v>0.85365853658536583</v>
          </cell>
          <cell r="EF20">
            <v>0</v>
          </cell>
          <cell r="EG20">
            <v>0</v>
          </cell>
          <cell r="EH20">
            <v>32</v>
          </cell>
          <cell r="EI20">
            <v>2.5</v>
          </cell>
          <cell r="EJ20">
            <v>0</v>
          </cell>
          <cell r="EK20">
            <v>0</v>
          </cell>
          <cell r="EL20">
            <v>0</v>
          </cell>
          <cell r="EM20">
            <v>0</v>
          </cell>
          <cell r="EN20">
            <v>0</v>
          </cell>
          <cell r="EO20">
            <v>0</v>
          </cell>
          <cell r="EP20">
            <v>3.0487900845957112</v>
          </cell>
          <cell r="EQ20">
            <v>2.2636655948553055</v>
          </cell>
          <cell r="ER20">
            <v>0.7142857142857143</v>
          </cell>
          <cell r="ES20">
            <v>0</v>
          </cell>
          <cell r="ET20">
            <v>0</v>
          </cell>
          <cell r="EU20">
            <v>0</v>
          </cell>
          <cell r="EV20">
            <v>0</v>
          </cell>
          <cell r="EW20">
            <v>0</v>
          </cell>
          <cell r="EX20">
            <v>105</v>
          </cell>
          <cell r="EY20">
            <v>9.5619047619047617</v>
          </cell>
          <cell r="EZ20">
            <v>220</v>
          </cell>
          <cell r="FA20">
            <v>4.5636363636363635</v>
          </cell>
          <cell r="FB20">
            <v>0.47727272727272729</v>
          </cell>
          <cell r="FC20">
            <v>1</v>
          </cell>
          <cell r="FD20">
            <v>272</v>
          </cell>
          <cell r="FE20">
            <v>22</v>
          </cell>
          <cell r="FF20">
            <v>12.363636363636363</v>
          </cell>
          <cell r="FG20">
            <v>4.5454545454545456E-2</v>
          </cell>
          <cell r="FH20">
            <v>0</v>
          </cell>
          <cell r="FI20">
            <v>0</v>
          </cell>
          <cell r="FJ20">
            <v>0</v>
          </cell>
          <cell r="FK20">
            <v>0</v>
          </cell>
          <cell r="FL20">
            <v>0</v>
          </cell>
          <cell r="FM20">
            <v>12.037735849056604</v>
          </cell>
          <cell r="FN20">
            <v>8.463636363636363</v>
          </cell>
          <cell r="FO20">
            <v>0.26136363636363635</v>
          </cell>
          <cell r="FP20">
            <v>9</v>
          </cell>
          <cell r="FQ20">
            <v>5.4444444444444446</v>
          </cell>
          <cell r="FR20">
            <v>14</v>
          </cell>
          <cell r="FS20">
            <v>3.5</v>
          </cell>
          <cell r="FT20">
            <v>0.6428571428571429</v>
          </cell>
          <cell r="FU20">
            <v>80</v>
          </cell>
          <cell r="FV20">
            <v>8.375</v>
          </cell>
          <cell r="FW20">
            <v>191</v>
          </cell>
          <cell r="FX20">
            <v>3.5078534031413611</v>
          </cell>
          <cell r="FY20">
            <v>0.41884816753926701</v>
          </cell>
          <cell r="FZ20">
            <v>607</v>
          </cell>
          <cell r="GA20">
            <v>2.3344316309719932</v>
          </cell>
          <cell r="GB20">
            <v>819</v>
          </cell>
          <cell r="GC20">
            <v>1.7301587301587302</v>
          </cell>
          <cell r="GD20">
            <v>0.74114774114774118</v>
          </cell>
          <cell r="GE20">
            <v>0</v>
          </cell>
          <cell r="GF20">
            <v>0</v>
          </cell>
          <cell r="GG20">
            <v>165</v>
          </cell>
          <cell r="GH20">
            <v>0</v>
          </cell>
          <cell r="GI20">
            <v>0</v>
          </cell>
          <cell r="GJ20">
            <v>71</v>
          </cell>
          <cell r="GK20">
            <v>1.0985915492957747</v>
          </cell>
          <cell r="GL20">
            <v>103</v>
          </cell>
          <cell r="GM20">
            <v>0.75728155339805825</v>
          </cell>
          <cell r="GN20">
            <v>0.68932038834951459</v>
          </cell>
          <cell r="GO20">
            <v>0</v>
          </cell>
          <cell r="GP20">
            <v>0</v>
          </cell>
          <cell r="GQ20">
            <v>0</v>
          </cell>
          <cell r="GR20">
            <v>0</v>
          </cell>
          <cell r="GS20">
            <v>0</v>
          </cell>
          <cell r="GT20">
            <v>765</v>
          </cell>
          <cell r="GU20">
            <v>2.7189542483660132</v>
          </cell>
          <cell r="GV20">
            <v>841</v>
          </cell>
          <cell r="GW20">
            <v>2.4732461355529134</v>
          </cell>
          <cell r="GX20">
            <v>0.90963139120095127</v>
          </cell>
          <cell r="GY20">
            <v>20</v>
          </cell>
          <cell r="GZ20">
            <v>2.6</v>
          </cell>
          <cell r="HA20">
            <v>119</v>
          </cell>
          <cell r="HB20">
            <v>0.43697478991596639</v>
          </cell>
          <cell r="HC20">
            <v>0.16806722689075632</v>
          </cell>
          <cell r="HD20">
            <v>321</v>
          </cell>
          <cell r="HE20">
            <v>3.9190031152647977</v>
          </cell>
          <cell r="HF20">
            <v>451</v>
          </cell>
          <cell r="HG20">
            <v>2.7893569844789359</v>
          </cell>
          <cell r="HH20">
            <v>0.7117516629711752</v>
          </cell>
          <cell r="HI20">
            <v>378</v>
          </cell>
          <cell r="HJ20">
            <v>0.68783068783068779</v>
          </cell>
          <cell r="HK20">
            <v>396</v>
          </cell>
          <cell r="HL20">
            <v>0.65656565656565657</v>
          </cell>
          <cell r="HM20">
            <v>0.95454545454545459</v>
          </cell>
          <cell r="HN20">
            <v>111</v>
          </cell>
          <cell r="HO20">
            <v>0</v>
          </cell>
          <cell r="HP20">
            <v>99</v>
          </cell>
          <cell r="HQ20">
            <v>0</v>
          </cell>
          <cell r="HR20">
            <v>1.1212121212121211</v>
          </cell>
          <cell r="HS20">
            <v>2.4826418289585099</v>
          </cell>
          <cell r="HT20">
            <v>1.2437201417783943</v>
          </cell>
          <cell r="HU20">
            <v>0.7005360256603449</v>
          </cell>
          <cell r="HV20">
            <v>64</v>
          </cell>
          <cell r="HW20">
            <v>3.59375</v>
          </cell>
          <cell r="HX20">
            <v>95</v>
          </cell>
          <cell r="HY20">
            <v>2.4210526315789473</v>
          </cell>
          <cell r="HZ20">
            <v>0.67368421052631577</v>
          </cell>
          <cell r="IA20">
            <v>0</v>
          </cell>
          <cell r="IB20">
            <v>0</v>
          </cell>
          <cell r="IC20">
            <v>0</v>
          </cell>
          <cell r="ID20">
            <v>0</v>
          </cell>
          <cell r="IE20">
            <v>0</v>
          </cell>
          <cell r="IF20">
            <v>18</v>
          </cell>
          <cell r="IG20">
            <v>4.4444444444444446</v>
          </cell>
          <cell r="IH20">
            <v>40</v>
          </cell>
          <cell r="II20">
            <v>2</v>
          </cell>
          <cell r="IJ20">
            <v>0.45</v>
          </cell>
          <cell r="IK20">
            <v>285</v>
          </cell>
          <cell r="IL20">
            <v>4.0596491228070173</v>
          </cell>
          <cell r="IM20">
            <v>443</v>
          </cell>
          <cell r="IN20">
            <v>2.6117381489841986</v>
          </cell>
          <cell r="IO20">
            <v>0.64334085778781036</v>
          </cell>
          <cell r="IP20">
            <v>3.9972752043596729</v>
          </cell>
          <cell r="IQ20">
            <v>2.4210526315789473</v>
          </cell>
          <cell r="IR20">
            <v>0.64334085778781036</v>
          </cell>
          <cell r="IS20">
            <v>1</v>
          </cell>
          <cell r="IT20">
            <v>53</v>
          </cell>
          <cell r="IU20">
            <v>10</v>
          </cell>
          <cell r="IV20">
            <v>5.3</v>
          </cell>
          <cell r="IW20">
            <v>0.1</v>
          </cell>
          <cell r="IX20">
            <v>185</v>
          </cell>
          <cell r="IY20">
            <v>3.881081081081081</v>
          </cell>
          <cell r="IZ20">
            <v>252</v>
          </cell>
          <cell r="JA20">
            <v>2.8492063492063493</v>
          </cell>
          <cell r="JB20">
            <v>0.73412698412698407</v>
          </cell>
          <cell r="JC20">
            <v>4.145161290322581</v>
          </cell>
          <cell r="JD20">
            <v>4.0746031746031743</v>
          </cell>
          <cell r="JE20">
            <v>0.41706349206349203</v>
          </cell>
          <cell r="JF20">
            <v>589</v>
          </cell>
          <cell r="JG20">
            <v>3.7504244482173177</v>
          </cell>
          <cell r="JH20">
            <v>784</v>
          </cell>
          <cell r="JI20">
            <v>2.8176020408163267</v>
          </cell>
          <cell r="JJ20">
            <v>0.75127551020408168</v>
          </cell>
          <cell r="JK20">
            <v>0</v>
          </cell>
          <cell r="JL20">
            <v>0</v>
          </cell>
          <cell r="JM20">
            <v>0</v>
          </cell>
          <cell r="JN20">
            <v>0</v>
          </cell>
          <cell r="JO20">
            <v>0</v>
          </cell>
          <cell r="JP20">
            <v>0</v>
          </cell>
          <cell r="JQ20">
            <v>0</v>
          </cell>
          <cell r="JR20">
            <v>0</v>
          </cell>
          <cell r="JS20">
            <v>0</v>
          </cell>
          <cell r="JT20">
            <v>0</v>
          </cell>
          <cell r="JU20">
            <v>180</v>
          </cell>
          <cell r="JV20">
            <v>1.1111111111111112</v>
          </cell>
          <cell r="JW20">
            <v>274</v>
          </cell>
          <cell r="JX20">
            <v>0.72992700729927007</v>
          </cell>
          <cell r="JY20">
            <v>0.65693430656934304</v>
          </cell>
          <cell r="JZ20">
            <v>98</v>
          </cell>
          <cell r="KA20">
            <v>8.6020408163265305</v>
          </cell>
          <cell r="KB20">
            <v>150</v>
          </cell>
          <cell r="KC20">
            <v>5.62</v>
          </cell>
          <cell r="KD20">
            <v>0.65333333333333332</v>
          </cell>
          <cell r="KE20">
            <v>0</v>
          </cell>
          <cell r="KF20">
            <v>0</v>
          </cell>
          <cell r="KG20">
            <v>0</v>
          </cell>
          <cell r="KH20">
            <v>0</v>
          </cell>
          <cell r="KI20">
            <v>0</v>
          </cell>
          <cell r="KJ20">
            <v>138</v>
          </cell>
          <cell r="KK20">
            <v>1.3478260869565217</v>
          </cell>
          <cell r="KL20">
            <v>134</v>
          </cell>
          <cell r="KM20">
            <v>1.3880597014925373</v>
          </cell>
          <cell r="KN20">
            <v>1.0298507462686568</v>
          </cell>
          <cell r="KO20">
            <v>84</v>
          </cell>
          <cell r="KP20">
            <v>3.9404761904761907</v>
          </cell>
          <cell r="KQ20">
            <v>115</v>
          </cell>
          <cell r="KR20">
            <v>2.8782608695652172</v>
          </cell>
          <cell r="KS20">
            <v>0.73043478260869565</v>
          </cell>
          <cell r="KT20">
            <v>86</v>
          </cell>
          <cell r="KU20">
            <v>3.9767441860465116</v>
          </cell>
          <cell r="KV20">
            <v>125</v>
          </cell>
          <cell r="KW20">
            <v>2.7360000000000002</v>
          </cell>
          <cell r="KX20">
            <v>0.68799999999999994</v>
          </cell>
          <cell r="KY20">
            <v>0</v>
          </cell>
          <cell r="KZ20">
            <v>0</v>
          </cell>
          <cell r="LA20">
            <v>0</v>
          </cell>
          <cell r="LB20">
            <v>0</v>
          </cell>
          <cell r="LC20">
            <v>0</v>
          </cell>
          <cell r="LD20">
            <v>276</v>
          </cell>
          <cell r="LE20">
            <v>2.7173913043478262</v>
          </cell>
          <cell r="LF20">
            <v>354</v>
          </cell>
          <cell r="LG20">
            <v>2.1186440677966103</v>
          </cell>
          <cell r="LH20">
            <v>0.77966101694915257</v>
          </cell>
          <cell r="LI20">
            <v>3.3501033769813922</v>
          </cell>
          <cell r="LJ20">
            <v>2.7360000000000002</v>
          </cell>
          <cell r="LK20">
            <v>0.73043478260869565</v>
          </cell>
          <cell r="LL20">
            <v>201</v>
          </cell>
          <cell r="LM20">
            <v>0.11442786069651742</v>
          </cell>
          <cell r="LN20">
            <v>284</v>
          </cell>
          <cell r="LO20">
            <v>8.098591549295775E-2</v>
          </cell>
          <cell r="LP20">
            <v>0.70774647887323938</v>
          </cell>
          <cell r="LQ20">
            <v>26</v>
          </cell>
          <cell r="LR20">
            <v>0</v>
          </cell>
          <cell r="LS20">
            <v>56</v>
          </cell>
          <cell r="LT20">
            <v>0</v>
          </cell>
          <cell r="LU20">
            <v>0.4642857142857143</v>
          </cell>
          <cell r="LV20">
            <v>0</v>
          </cell>
          <cell r="LW20">
            <v>0</v>
          </cell>
          <cell r="LX20">
            <v>13</v>
          </cell>
          <cell r="LY20">
            <v>0</v>
          </cell>
          <cell r="LZ20">
            <v>0</v>
          </cell>
          <cell r="MA20">
            <v>168</v>
          </cell>
          <cell r="MB20">
            <v>0</v>
          </cell>
          <cell r="MC20">
            <v>259</v>
          </cell>
          <cell r="MD20">
            <v>0</v>
          </cell>
          <cell r="ME20">
            <v>0.64864864864864868</v>
          </cell>
          <cell r="MF20">
            <v>5.8227848101265821E-2</v>
          </cell>
          <cell r="MG20">
            <v>0</v>
          </cell>
          <cell r="MH20">
            <v>0.55646718146718155</v>
          </cell>
          <cell r="MI20">
            <v>0</v>
          </cell>
          <cell r="MJ20">
            <v>0</v>
          </cell>
          <cell r="MK20">
            <v>0</v>
          </cell>
          <cell r="ML20">
            <v>0</v>
          </cell>
          <cell r="MM20">
            <v>0</v>
          </cell>
          <cell r="MN20">
            <v>468</v>
          </cell>
          <cell r="MO20">
            <v>2.5277777777777777</v>
          </cell>
          <cell r="MP20">
            <v>422</v>
          </cell>
          <cell r="MQ20">
            <v>2.8033175355450237</v>
          </cell>
          <cell r="MR20">
            <v>1.1090047393364928</v>
          </cell>
          <cell r="MS20">
            <v>137</v>
          </cell>
          <cell r="MT20">
            <v>1.8248175182481752</v>
          </cell>
          <cell r="MU20">
            <v>141</v>
          </cell>
          <cell r="MV20">
            <v>1.7730496453900708</v>
          </cell>
          <cell r="MW20">
            <v>0.97163120567375882</v>
          </cell>
          <cell r="MX20">
            <v>124</v>
          </cell>
          <cell r="MY20">
            <v>3.161290322580645</v>
          </cell>
          <cell r="MZ20">
            <v>181</v>
          </cell>
          <cell r="NA20">
            <v>2.165745856353591</v>
          </cell>
          <cell r="NB20">
            <v>0.68508287292817682</v>
          </cell>
          <cell r="NC20">
            <v>2.5034293552812072</v>
          </cell>
          <cell r="ND20">
            <v>2.165745856353591</v>
          </cell>
          <cell r="NE20">
            <v>0.97163120567375882</v>
          </cell>
          <cell r="NF20">
            <v>402</v>
          </cell>
          <cell r="NG20">
            <v>1.2039800995024876</v>
          </cell>
          <cell r="NH20">
            <v>652</v>
          </cell>
          <cell r="NI20">
            <v>0.74233128834355833</v>
          </cell>
          <cell r="NJ20">
            <v>0.6165644171779141</v>
          </cell>
          <cell r="NK20">
            <v>0</v>
          </cell>
          <cell r="NL20">
            <v>0</v>
          </cell>
          <cell r="NM20">
            <v>0</v>
          </cell>
          <cell r="NN20">
            <v>0</v>
          </cell>
          <cell r="NO20">
            <v>0</v>
          </cell>
          <cell r="NP20">
            <v>0</v>
          </cell>
          <cell r="NQ20">
            <v>0</v>
          </cell>
          <cell r="NR20">
            <v>0</v>
          </cell>
          <cell r="NS20">
            <v>0</v>
          </cell>
          <cell r="NT20">
            <v>0</v>
          </cell>
          <cell r="NU20">
            <v>143</v>
          </cell>
          <cell r="NV20">
            <v>2.3286713286713288</v>
          </cell>
          <cell r="NW20">
            <v>114</v>
          </cell>
          <cell r="NX20">
            <v>2.9210526315789473</v>
          </cell>
          <cell r="NY20">
            <v>1.2543859649122806</v>
          </cell>
          <cell r="NZ20">
            <v>1.4990825688073395</v>
          </cell>
          <cell r="OA20">
            <v>1.8316919599612529</v>
          </cell>
          <cell r="OB20">
            <v>0.93547519104509735</v>
          </cell>
          <cell r="OC20">
            <v>3.0487900845957112</v>
          </cell>
          <cell r="OD20">
            <v>2.2636655948553055</v>
          </cell>
          <cell r="OE20">
            <v>0.7005360256603449</v>
          </cell>
          <cell r="OF20">
            <v>11224</v>
          </cell>
          <cell r="OG20">
            <v>0</v>
          </cell>
          <cell r="OH20">
            <v>17263</v>
          </cell>
          <cell r="OI20">
            <v>0</v>
          </cell>
        </row>
        <row r="21">
          <cell r="D21" t="str">
            <v>CP1E01T32</v>
          </cell>
          <cell r="E21" t="str">
            <v>EMTRICITABINA/TENOFOVIR  200 mg/300 mg  TABLETA  FRASCO</v>
          </cell>
          <cell r="F21">
            <v>0</v>
          </cell>
          <cell r="G21">
            <v>0</v>
          </cell>
          <cell r="H21">
            <v>0</v>
          </cell>
          <cell r="I21">
            <v>0</v>
          </cell>
          <cell r="J21">
            <v>0</v>
          </cell>
          <cell r="K21">
            <v>8</v>
          </cell>
          <cell r="L21">
            <v>3.875</v>
          </cell>
          <cell r="M21">
            <v>11</v>
          </cell>
          <cell r="N21">
            <v>2.8181818181818183</v>
          </cell>
          <cell r="O21">
            <v>0.72727272727272729</v>
          </cell>
          <cell r="P21">
            <v>23</v>
          </cell>
          <cell r="Q21">
            <v>2.1739130434782608</v>
          </cell>
          <cell r="R21">
            <v>17</v>
          </cell>
          <cell r="S21">
            <v>2.9411764705882355</v>
          </cell>
          <cell r="T21">
            <v>1.3529411764705883</v>
          </cell>
          <cell r="U21">
            <v>0</v>
          </cell>
          <cell r="V21">
            <v>0</v>
          </cell>
          <cell r="W21">
            <v>0</v>
          </cell>
          <cell r="X21">
            <v>0</v>
          </cell>
          <cell r="Y21">
            <v>0</v>
          </cell>
          <cell r="Z21">
            <v>1</v>
          </cell>
          <cell r="AA21">
            <v>5</v>
          </cell>
          <cell r="AB21">
            <v>0</v>
          </cell>
          <cell r="AC21">
            <v>0</v>
          </cell>
          <cell r="AD21">
            <v>0</v>
          </cell>
          <cell r="AE21">
            <v>95</v>
          </cell>
          <cell r="AF21">
            <v>0.75789473684210529</v>
          </cell>
          <cell r="AG21">
            <v>85</v>
          </cell>
          <cell r="AH21">
            <v>0.84705882352941175</v>
          </cell>
          <cell r="AI21">
            <v>1.1176470588235294</v>
          </cell>
          <cell r="AJ21">
            <v>92</v>
          </cell>
          <cell r="AK21">
            <v>1.8152173913043479</v>
          </cell>
          <cell r="AL21">
            <v>81</v>
          </cell>
          <cell r="AM21">
            <v>2.0617283950617282</v>
          </cell>
          <cell r="AN21">
            <v>1.1358024691358024</v>
          </cell>
          <cell r="AO21">
            <v>6</v>
          </cell>
          <cell r="AP21">
            <v>2</v>
          </cell>
          <cell r="AQ21">
            <v>1</v>
          </cell>
          <cell r="AR21">
            <v>12</v>
          </cell>
          <cell r="AS21">
            <v>6</v>
          </cell>
          <cell r="AT21">
            <v>3</v>
          </cell>
          <cell r="AU21">
            <v>5.333333333333333</v>
          </cell>
          <cell r="AV21">
            <v>2</v>
          </cell>
          <cell r="AW21">
            <v>8</v>
          </cell>
          <cell r="AX21">
            <v>1.5</v>
          </cell>
          <cell r="AY21">
            <v>0</v>
          </cell>
          <cell r="AZ21">
            <v>0</v>
          </cell>
          <cell r="BA21">
            <v>0</v>
          </cell>
          <cell r="BB21">
            <v>0</v>
          </cell>
          <cell r="BC21">
            <v>0</v>
          </cell>
          <cell r="BD21">
            <v>18</v>
          </cell>
          <cell r="BE21">
            <v>1.5</v>
          </cell>
          <cell r="BF21">
            <v>7</v>
          </cell>
          <cell r="BG21">
            <v>3.8571428571428572</v>
          </cell>
          <cell r="BH21">
            <v>2.5714285714285716</v>
          </cell>
          <cell r="BI21">
            <v>11</v>
          </cell>
          <cell r="BJ21">
            <v>2.4545454545454546</v>
          </cell>
          <cell r="BK21">
            <v>9</v>
          </cell>
          <cell r="BL21">
            <v>3</v>
          </cell>
          <cell r="BM21">
            <v>1.2222222222222223</v>
          </cell>
          <cell r="BN21">
            <v>0</v>
          </cell>
          <cell r="BO21">
            <v>0</v>
          </cell>
          <cell r="BP21">
            <v>0</v>
          </cell>
          <cell r="BQ21">
            <v>0</v>
          </cell>
          <cell r="BR21">
            <v>0</v>
          </cell>
          <cell r="BS21">
            <v>4</v>
          </cell>
          <cell r="BT21">
            <v>0</v>
          </cell>
          <cell r="BU21">
            <v>2</v>
          </cell>
          <cell r="BV21">
            <v>0</v>
          </cell>
          <cell r="BW21">
            <v>2</v>
          </cell>
          <cell r="BX21">
            <v>0</v>
          </cell>
          <cell r="BY21">
            <v>0</v>
          </cell>
          <cell r="BZ21">
            <v>0</v>
          </cell>
          <cell r="CA21">
            <v>0</v>
          </cell>
          <cell r="CB21">
            <v>0</v>
          </cell>
          <cell r="CC21">
            <v>4</v>
          </cell>
          <cell r="CD21">
            <v>2.25</v>
          </cell>
          <cell r="CE21">
            <v>0</v>
          </cell>
          <cell r="CF21">
            <v>0</v>
          </cell>
          <cell r="CG21">
            <v>0</v>
          </cell>
          <cell r="CH21">
            <v>0</v>
          </cell>
          <cell r="CI21">
            <v>0</v>
          </cell>
          <cell r="CJ21">
            <v>0</v>
          </cell>
          <cell r="CK21">
            <v>0</v>
          </cell>
          <cell r="CL21">
            <v>0</v>
          </cell>
          <cell r="CM21">
            <v>10</v>
          </cell>
          <cell r="CN21">
            <v>8</v>
          </cell>
          <cell r="CO21">
            <v>9</v>
          </cell>
          <cell r="CP21">
            <v>8.8888888888888893</v>
          </cell>
          <cell r="CQ21">
            <v>1.1111111111111112</v>
          </cell>
          <cell r="CR21">
            <v>10</v>
          </cell>
          <cell r="CS21">
            <v>3.5</v>
          </cell>
          <cell r="CT21">
            <v>3</v>
          </cell>
          <cell r="CU21">
            <v>11.666666666666666</v>
          </cell>
          <cell r="CV21">
            <v>3.3333333333333335</v>
          </cell>
          <cell r="CW21">
            <v>11</v>
          </cell>
          <cell r="CX21">
            <v>6.2727272727272725</v>
          </cell>
          <cell r="CY21">
            <v>17</v>
          </cell>
          <cell r="CZ21">
            <v>4.0588235294117645</v>
          </cell>
          <cell r="DA21">
            <v>0.6470588235294118</v>
          </cell>
          <cell r="DB21">
            <v>0</v>
          </cell>
          <cell r="DC21">
            <v>0</v>
          </cell>
          <cell r="DD21">
            <v>1</v>
          </cell>
          <cell r="DE21">
            <v>0</v>
          </cell>
          <cell r="DF21">
            <v>0</v>
          </cell>
          <cell r="DG21">
            <v>20</v>
          </cell>
          <cell r="DH21">
            <v>1</v>
          </cell>
          <cell r="DI21">
            <v>0</v>
          </cell>
          <cell r="DJ21">
            <v>0</v>
          </cell>
          <cell r="DK21">
            <v>0</v>
          </cell>
          <cell r="DL21">
            <v>0</v>
          </cell>
          <cell r="DM21">
            <v>0</v>
          </cell>
          <cell r="DN21">
            <v>0</v>
          </cell>
          <cell r="DO21">
            <v>0</v>
          </cell>
          <cell r="DP21">
            <v>0</v>
          </cell>
          <cell r="DQ21">
            <v>4</v>
          </cell>
          <cell r="DR21">
            <v>8.75</v>
          </cell>
          <cell r="DS21">
            <v>2</v>
          </cell>
          <cell r="DT21">
            <v>17.5</v>
          </cell>
          <cell r="DU21">
            <v>2</v>
          </cell>
          <cell r="DV21">
            <v>1</v>
          </cell>
          <cell r="DW21">
            <v>8</v>
          </cell>
          <cell r="DX21">
            <v>0</v>
          </cell>
          <cell r="DY21">
            <v>0</v>
          </cell>
          <cell r="DZ21">
            <v>0</v>
          </cell>
          <cell r="EA21">
            <v>0</v>
          </cell>
          <cell r="EB21">
            <v>0</v>
          </cell>
          <cell r="EC21">
            <v>0</v>
          </cell>
          <cell r="ED21">
            <v>0</v>
          </cell>
          <cell r="EE21">
            <v>0</v>
          </cell>
          <cell r="EF21">
            <v>0</v>
          </cell>
          <cell r="EG21">
            <v>0</v>
          </cell>
          <cell r="EH21">
            <v>3</v>
          </cell>
          <cell r="EI21">
            <v>0.66666666666666663</v>
          </cell>
          <cell r="EJ21">
            <v>0</v>
          </cell>
          <cell r="EK21">
            <v>0</v>
          </cell>
          <cell r="EL21">
            <v>0</v>
          </cell>
          <cell r="EM21">
            <v>0</v>
          </cell>
          <cell r="EN21">
            <v>0</v>
          </cell>
          <cell r="EO21">
            <v>0</v>
          </cell>
          <cell r="EP21">
            <v>2.2834890965732089</v>
          </cell>
          <cell r="EQ21">
            <v>3</v>
          </cell>
          <cell r="ER21">
            <v>1.2222222222222223</v>
          </cell>
          <cell r="ES21">
            <v>0</v>
          </cell>
          <cell r="ET21">
            <v>0</v>
          </cell>
          <cell r="EU21">
            <v>0</v>
          </cell>
          <cell r="EV21">
            <v>0</v>
          </cell>
          <cell r="EW21">
            <v>0</v>
          </cell>
          <cell r="EX21">
            <v>0</v>
          </cell>
          <cell r="EY21">
            <v>0</v>
          </cell>
          <cell r="EZ21">
            <v>0</v>
          </cell>
          <cell r="FA21">
            <v>0</v>
          </cell>
          <cell r="FB21">
            <v>0</v>
          </cell>
          <cell r="FC21">
            <v>0</v>
          </cell>
          <cell r="FD21">
            <v>0</v>
          </cell>
          <cell r="FE21">
            <v>0</v>
          </cell>
          <cell r="FF21">
            <v>0</v>
          </cell>
          <cell r="FG21">
            <v>0</v>
          </cell>
          <cell r="FH21">
            <v>0</v>
          </cell>
          <cell r="FI21">
            <v>0</v>
          </cell>
          <cell r="FJ21">
            <v>0</v>
          </cell>
          <cell r="FK21">
            <v>0</v>
          </cell>
          <cell r="FL21">
            <v>0</v>
          </cell>
          <cell r="FM21">
            <v>0</v>
          </cell>
          <cell r="FN21">
            <v>0</v>
          </cell>
          <cell r="FO21">
            <v>0</v>
          </cell>
          <cell r="FP21">
            <v>0</v>
          </cell>
          <cell r="FQ21">
            <v>0</v>
          </cell>
          <cell r="FR21">
            <v>1</v>
          </cell>
          <cell r="FS21">
            <v>0</v>
          </cell>
          <cell r="FT21">
            <v>0</v>
          </cell>
          <cell r="FU21">
            <v>0</v>
          </cell>
          <cell r="FV21">
            <v>0</v>
          </cell>
          <cell r="FW21">
            <v>0</v>
          </cell>
          <cell r="FX21">
            <v>0</v>
          </cell>
          <cell r="FY21">
            <v>0</v>
          </cell>
          <cell r="FZ21">
            <v>85</v>
          </cell>
          <cell r="GA21">
            <v>1.1529411764705881</v>
          </cell>
          <cell r="GB21">
            <v>48</v>
          </cell>
          <cell r="GC21">
            <v>2.0416666666666665</v>
          </cell>
          <cell r="GD21">
            <v>1.7708333333333333</v>
          </cell>
          <cell r="GE21">
            <v>16</v>
          </cell>
          <cell r="GF21">
            <v>3.375</v>
          </cell>
          <cell r="GG21">
            <v>12</v>
          </cell>
          <cell r="GH21">
            <v>4.5</v>
          </cell>
          <cell r="GI21">
            <v>1.3333333333333333</v>
          </cell>
          <cell r="GJ21">
            <v>0</v>
          </cell>
          <cell r="GK21">
            <v>0</v>
          </cell>
          <cell r="GL21">
            <v>0</v>
          </cell>
          <cell r="GM21">
            <v>0</v>
          </cell>
          <cell r="GN21">
            <v>0</v>
          </cell>
          <cell r="GO21">
            <v>0</v>
          </cell>
          <cell r="GP21">
            <v>0</v>
          </cell>
          <cell r="GQ21">
            <v>0</v>
          </cell>
          <cell r="GR21">
            <v>0</v>
          </cell>
          <cell r="GS21">
            <v>0</v>
          </cell>
          <cell r="GT21">
            <v>0</v>
          </cell>
          <cell r="GU21">
            <v>0</v>
          </cell>
          <cell r="GV21">
            <v>14</v>
          </cell>
          <cell r="GW21">
            <v>17.142857142857142</v>
          </cell>
          <cell r="GX21">
            <v>0</v>
          </cell>
          <cell r="GY21">
            <v>4</v>
          </cell>
          <cell r="GZ21">
            <v>1.5</v>
          </cell>
          <cell r="HA21">
            <v>1</v>
          </cell>
          <cell r="HB21">
            <v>6</v>
          </cell>
          <cell r="HC21">
            <v>4</v>
          </cell>
          <cell r="HD21">
            <v>5</v>
          </cell>
          <cell r="HE21">
            <v>6</v>
          </cell>
          <cell r="HF21">
            <v>8</v>
          </cell>
          <cell r="HG21">
            <v>3.75</v>
          </cell>
          <cell r="HH21">
            <v>0.625</v>
          </cell>
          <cell r="HI21">
            <v>10</v>
          </cell>
          <cell r="HJ21">
            <v>0</v>
          </cell>
          <cell r="HK21">
            <v>13</v>
          </cell>
          <cell r="HL21">
            <v>0</v>
          </cell>
          <cell r="HM21">
            <v>0.76923076923076927</v>
          </cell>
          <cell r="HN21">
            <v>1</v>
          </cell>
          <cell r="HO21">
            <v>0</v>
          </cell>
          <cell r="HP21">
            <v>0</v>
          </cell>
          <cell r="HQ21">
            <v>0</v>
          </cell>
          <cell r="HR21">
            <v>0</v>
          </cell>
          <cell r="HS21">
            <v>3.7851239669421486</v>
          </cell>
          <cell r="HT21">
            <v>3.75</v>
          </cell>
          <cell r="HU21">
            <v>0.76923076923076927</v>
          </cell>
          <cell r="HV21">
            <v>2</v>
          </cell>
          <cell r="HW21">
            <v>12.5</v>
          </cell>
          <cell r="HX21">
            <v>1</v>
          </cell>
          <cell r="HY21">
            <v>25</v>
          </cell>
          <cell r="HZ21">
            <v>2</v>
          </cell>
          <cell r="IA21">
            <v>0</v>
          </cell>
          <cell r="IB21">
            <v>0</v>
          </cell>
          <cell r="IC21">
            <v>0</v>
          </cell>
          <cell r="ID21">
            <v>0</v>
          </cell>
          <cell r="IE21">
            <v>0</v>
          </cell>
          <cell r="IF21">
            <v>0</v>
          </cell>
          <cell r="IG21">
            <v>0</v>
          </cell>
          <cell r="IH21">
            <v>0</v>
          </cell>
          <cell r="II21">
            <v>0</v>
          </cell>
          <cell r="IJ21">
            <v>0</v>
          </cell>
          <cell r="IK21">
            <v>6</v>
          </cell>
          <cell r="IL21">
            <v>2</v>
          </cell>
          <cell r="IM21">
            <v>31</v>
          </cell>
          <cell r="IN21">
            <v>0.38709677419354838</v>
          </cell>
          <cell r="IO21">
            <v>0.19354838709677419</v>
          </cell>
          <cell r="IP21">
            <v>8.5</v>
          </cell>
          <cell r="IQ21">
            <v>12.693548387096774</v>
          </cell>
          <cell r="IR21">
            <v>1.096774193548387</v>
          </cell>
          <cell r="IS21">
            <v>0</v>
          </cell>
          <cell r="IT21">
            <v>0</v>
          </cell>
          <cell r="IU21">
            <v>0</v>
          </cell>
          <cell r="IV21">
            <v>0</v>
          </cell>
          <cell r="IW21">
            <v>0</v>
          </cell>
          <cell r="IX21">
            <v>0</v>
          </cell>
          <cell r="IY21">
            <v>0</v>
          </cell>
          <cell r="IZ21">
            <v>7</v>
          </cell>
          <cell r="JA21">
            <v>0</v>
          </cell>
          <cell r="JB21">
            <v>0</v>
          </cell>
          <cell r="JC21">
            <v>0</v>
          </cell>
          <cell r="JD21">
            <v>0</v>
          </cell>
          <cell r="JE21">
            <v>0</v>
          </cell>
          <cell r="JF21">
            <v>27</v>
          </cell>
          <cell r="JG21">
            <v>7.333333333333333</v>
          </cell>
          <cell r="JH21">
            <v>6</v>
          </cell>
          <cell r="JI21">
            <v>33</v>
          </cell>
          <cell r="JJ21">
            <v>4.5</v>
          </cell>
          <cell r="JK21">
            <v>0</v>
          </cell>
          <cell r="JL21">
            <v>0</v>
          </cell>
          <cell r="JM21">
            <v>0</v>
          </cell>
          <cell r="JN21">
            <v>0</v>
          </cell>
          <cell r="JO21">
            <v>0</v>
          </cell>
          <cell r="JP21">
            <v>0</v>
          </cell>
          <cell r="JQ21">
            <v>0</v>
          </cell>
          <cell r="JR21">
            <v>0</v>
          </cell>
          <cell r="JS21">
            <v>0</v>
          </cell>
          <cell r="JT21">
            <v>0</v>
          </cell>
          <cell r="JU21">
            <v>0</v>
          </cell>
          <cell r="JV21">
            <v>0</v>
          </cell>
          <cell r="JW21">
            <v>8</v>
          </cell>
          <cell r="JX21">
            <v>0</v>
          </cell>
          <cell r="JY21">
            <v>0</v>
          </cell>
          <cell r="JZ21">
            <v>0</v>
          </cell>
          <cell r="KA21">
            <v>0</v>
          </cell>
          <cell r="KB21">
            <v>0</v>
          </cell>
          <cell r="KC21">
            <v>0</v>
          </cell>
          <cell r="KD21">
            <v>0</v>
          </cell>
          <cell r="KE21">
            <v>0</v>
          </cell>
          <cell r="KF21">
            <v>0</v>
          </cell>
          <cell r="KG21">
            <v>0</v>
          </cell>
          <cell r="KH21">
            <v>0</v>
          </cell>
          <cell r="KI21">
            <v>0</v>
          </cell>
          <cell r="KJ21">
            <v>18</v>
          </cell>
          <cell r="KK21">
            <v>0.3888888888888889</v>
          </cell>
          <cell r="KL21">
            <v>12</v>
          </cell>
          <cell r="KM21">
            <v>0.58333333333333337</v>
          </cell>
          <cell r="KN21">
            <v>1.5</v>
          </cell>
          <cell r="KO21">
            <v>0</v>
          </cell>
          <cell r="KP21">
            <v>0</v>
          </cell>
          <cell r="KQ21">
            <v>0</v>
          </cell>
          <cell r="KR21">
            <v>0</v>
          </cell>
          <cell r="KS21">
            <v>0</v>
          </cell>
          <cell r="KT21">
            <v>28</v>
          </cell>
          <cell r="KU21">
            <v>1.1785714285714286</v>
          </cell>
          <cell r="KV21">
            <v>13</v>
          </cell>
          <cell r="KW21">
            <v>2.5384615384615383</v>
          </cell>
          <cell r="KX21">
            <v>2.1538461538461537</v>
          </cell>
          <cell r="KY21">
            <v>0</v>
          </cell>
          <cell r="KZ21">
            <v>0</v>
          </cell>
          <cell r="LA21">
            <v>0</v>
          </cell>
          <cell r="LB21">
            <v>0</v>
          </cell>
          <cell r="LC21">
            <v>0</v>
          </cell>
          <cell r="LD21">
            <v>90</v>
          </cell>
          <cell r="LE21">
            <v>2.2222222222222223E-2</v>
          </cell>
          <cell r="LF21">
            <v>71</v>
          </cell>
          <cell r="LG21">
            <v>2.8169014084507043E-2</v>
          </cell>
          <cell r="LH21">
            <v>1.267605633802817</v>
          </cell>
          <cell r="LI21">
            <v>1.5950920245398772</v>
          </cell>
          <cell r="LJ21">
            <v>0.58333333333333337</v>
          </cell>
          <cell r="LK21">
            <v>1.5</v>
          </cell>
          <cell r="LL21">
            <v>22</v>
          </cell>
          <cell r="LM21">
            <v>0.13636363636363635</v>
          </cell>
          <cell r="LN21">
            <v>39</v>
          </cell>
          <cell r="LO21">
            <v>7.6923076923076927E-2</v>
          </cell>
          <cell r="LP21">
            <v>0.5641025641025641</v>
          </cell>
          <cell r="LQ21">
            <v>7</v>
          </cell>
          <cell r="LR21">
            <v>1.4285714285714286</v>
          </cell>
          <cell r="LS21">
            <v>3</v>
          </cell>
          <cell r="LT21">
            <v>3.3333333333333335</v>
          </cell>
          <cell r="LU21">
            <v>2.3333333333333335</v>
          </cell>
          <cell r="LV21">
            <v>0</v>
          </cell>
          <cell r="LW21">
            <v>0</v>
          </cell>
          <cell r="LX21">
            <v>0</v>
          </cell>
          <cell r="LY21">
            <v>0</v>
          </cell>
          <cell r="LZ21">
            <v>0</v>
          </cell>
          <cell r="MA21">
            <v>0</v>
          </cell>
          <cell r="MB21">
            <v>0</v>
          </cell>
          <cell r="MC21">
            <v>1</v>
          </cell>
          <cell r="MD21">
            <v>0</v>
          </cell>
          <cell r="ME21">
            <v>0</v>
          </cell>
          <cell r="MF21">
            <v>0.44827586206896552</v>
          </cell>
          <cell r="MG21">
            <v>7.6923076923076927E-2</v>
          </cell>
          <cell r="MH21">
            <v>0.5641025641025641</v>
          </cell>
          <cell r="MI21">
            <v>0</v>
          </cell>
          <cell r="MJ21">
            <v>0</v>
          </cell>
          <cell r="MK21">
            <v>0</v>
          </cell>
          <cell r="ML21">
            <v>0</v>
          </cell>
          <cell r="MM21">
            <v>0</v>
          </cell>
          <cell r="MN21">
            <v>0</v>
          </cell>
          <cell r="MO21">
            <v>0</v>
          </cell>
          <cell r="MP21">
            <v>11</v>
          </cell>
          <cell r="MQ21">
            <v>0</v>
          </cell>
          <cell r="MR21">
            <v>0</v>
          </cell>
          <cell r="MS21">
            <v>0</v>
          </cell>
          <cell r="MT21">
            <v>0</v>
          </cell>
          <cell r="MU21">
            <v>3</v>
          </cell>
          <cell r="MV21">
            <v>0</v>
          </cell>
          <cell r="MW21">
            <v>0</v>
          </cell>
          <cell r="MX21">
            <v>3</v>
          </cell>
          <cell r="MY21">
            <v>5</v>
          </cell>
          <cell r="MZ21">
            <v>2</v>
          </cell>
          <cell r="NA21">
            <v>7.5</v>
          </cell>
          <cell r="NB21">
            <v>1.5</v>
          </cell>
          <cell r="NC21">
            <v>5</v>
          </cell>
          <cell r="ND21">
            <v>0</v>
          </cell>
          <cell r="NE21">
            <v>0</v>
          </cell>
          <cell r="NF21">
            <v>0</v>
          </cell>
          <cell r="NG21">
            <v>0</v>
          </cell>
          <cell r="NH21">
            <v>4</v>
          </cell>
          <cell r="NI21">
            <v>0</v>
          </cell>
          <cell r="NJ21">
            <v>0</v>
          </cell>
          <cell r="NK21">
            <v>0</v>
          </cell>
          <cell r="NL21">
            <v>0</v>
          </cell>
          <cell r="NM21">
            <v>0</v>
          </cell>
          <cell r="NN21">
            <v>0</v>
          </cell>
          <cell r="NO21">
            <v>0</v>
          </cell>
          <cell r="NP21">
            <v>0</v>
          </cell>
          <cell r="NQ21">
            <v>0</v>
          </cell>
          <cell r="NR21">
            <v>0</v>
          </cell>
          <cell r="NS21">
            <v>0</v>
          </cell>
          <cell r="NT21">
            <v>0</v>
          </cell>
          <cell r="NU21">
            <v>0</v>
          </cell>
          <cell r="NV21">
            <v>0</v>
          </cell>
          <cell r="NW21">
            <v>3</v>
          </cell>
          <cell r="NX21">
            <v>10</v>
          </cell>
          <cell r="NY21">
            <v>0</v>
          </cell>
          <cell r="NZ21">
            <v>0</v>
          </cell>
          <cell r="OA21">
            <v>5</v>
          </cell>
          <cell r="OB21">
            <v>0</v>
          </cell>
          <cell r="OC21">
            <v>3.0343065317576787</v>
          </cell>
          <cell r="OD21">
            <v>1.7916666666666665</v>
          </cell>
          <cell r="OE21">
            <v>0.66666666666666674</v>
          </cell>
          <cell r="OF21">
            <v>645</v>
          </cell>
          <cell r="OG21">
            <v>0</v>
          </cell>
          <cell r="OH21">
            <v>600</v>
          </cell>
          <cell r="OI21">
            <v>0</v>
          </cell>
        </row>
        <row r="22">
          <cell r="D22" t="str">
            <v>CP1B04S100</v>
          </cell>
          <cell r="E22" t="str">
            <v>LAMIVUDINA  10 mg/ml  SUSPENSIÓN ORAL  FRASCO x 240 ml</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7</v>
          </cell>
          <cell r="BT22">
            <v>28</v>
          </cell>
          <cell r="BU22">
            <v>58</v>
          </cell>
          <cell r="BV22">
            <v>3.3793103448275863</v>
          </cell>
          <cell r="BW22">
            <v>0.1206896551724138</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1</v>
          </cell>
          <cell r="CP22">
            <v>0</v>
          </cell>
          <cell r="CQ22">
            <v>0</v>
          </cell>
          <cell r="CR22">
            <v>0</v>
          </cell>
          <cell r="CS22">
            <v>0</v>
          </cell>
          <cell r="CT22">
            <v>3</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1</v>
          </cell>
          <cell r="DR22">
            <v>0</v>
          </cell>
          <cell r="DS22">
            <v>0</v>
          </cell>
          <cell r="DT22">
            <v>0</v>
          </cell>
          <cell r="DU22">
            <v>0</v>
          </cell>
          <cell r="DV22">
            <v>0</v>
          </cell>
          <cell r="DW22">
            <v>0</v>
          </cell>
          <cell r="DX22">
            <v>0</v>
          </cell>
          <cell r="DY22">
            <v>0</v>
          </cell>
          <cell r="DZ22">
            <v>0</v>
          </cell>
          <cell r="EA22">
            <v>0</v>
          </cell>
          <cell r="EB22">
            <v>0</v>
          </cell>
          <cell r="EC22">
            <v>6</v>
          </cell>
          <cell r="ED22">
            <v>0</v>
          </cell>
          <cell r="EE22">
            <v>0</v>
          </cell>
          <cell r="EF22">
            <v>0</v>
          </cell>
          <cell r="EG22">
            <v>0</v>
          </cell>
          <cell r="EH22">
            <v>0</v>
          </cell>
          <cell r="EI22">
            <v>0</v>
          </cell>
          <cell r="EJ22">
            <v>0</v>
          </cell>
          <cell r="EK22">
            <v>0</v>
          </cell>
          <cell r="EL22">
            <v>0</v>
          </cell>
          <cell r="EM22">
            <v>0</v>
          </cell>
          <cell r="EN22">
            <v>0</v>
          </cell>
          <cell r="EO22">
            <v>0</v>
          </cell>
          <cell r="EP22">
            <v>24.5</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v>0</v>
          </cell>
          <cell r="FK22">
            <v>0</v>
          </cell>
          <cell r="FL22">
            <v>0</v>
          </cell>
          <cell r="FM22">
            <v>0</v>
          </cell>
          <cell r="FN22">
            <v>0</v>
          </cell>
          <cell r="FO22">
            <v>0</v>
          </cell>
          <cell r="FP22">
            <v>6</v>
          </cell>
          <cell r="FQ22">
            <v>7.166666666666667</v>
          </cell>
          <cell r="FR22">
            <v>14</v>
          </cell>
          <cell r="FS22">
            <v>3.0714285714285716</v>
          </cell>
          <cell r="FT22">
            <v>0.42857142857142855</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0</v>
          </cell>
          <cell r="GU22">
            <v>0</v>
          </cell>
          <cell r="GV22">
            <v>1</v>
          </cell>
          <cell r="GW22">
            <v>0</v>
          </cell>
          <cell r="GX22">
            <v>0</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0</v>
          </cell>
          <cell r="HO22">
            <v>0</v>
          </cell>
          <cell r="HP22">
            <v>0</v>
          </cell>
          <cell r="HQ22">
            <v>0</v>
          </cell>
          <cell r="HR22">
            <v>0</v>
          </cell>
          <cell r="HS22">
            <v>7.166666666666667</v>
          </cell>
          <cell r="HT22">
            <v>1.5357142857142858</v>
          </cell>
          <cell r="HU22">
            <v>0.21428571428571427</v>
          </cell>
          <cell r="HV22">
            <v>0</v>
          </cell>
          <cell r="HW22">
            <v>0</v>
          </cell>
          <cell r="HX22">
            <v>0</v>
          </cell>
          <cell r="HY22">
            <v>0</v>
          </cell>
          <cell r="HZ22">
            <v>0</v>
          </cell>
          <cell r="IA22">
            <v>0</v>
          </cell>
          <cell r="IB22">
            <v>0</v>
          </cell>
          <cell r="IC22">
            <v>0</v>
          </cell>
          <cell r="ID22">
            <v>0</v>
          </cell>
          <cell r="IE22">
            <v>0</v>
          </cell>
          <cell r="IF22">
            <v>0</v>
          </cell>
          <cell r="IG22">
            <v>0</v>
          </cell>
          <cell r="IH22">
            <v>0</v>
          </cell>
          <cell r="II22">
            <v>0</v>
          </cell>
          <cell r="IJ22">
            <v>0</v>
          </cell>
          <cell r="IK22">
            <v>3</v>
          </cell>
          <cell r="IL22">
            <v>2.6666666666666665</v>
          </cell>
          <cell r="IM22">
            <v>1</v>
          </cell>
          <cell r="IN22">
            <v>8</v>
          </cell>
          <cell r="IO22">
            <v>3</v>
          </cell>
          <cell r="IP22">
            <v>2.6666666666666665</v>
          </cell>
          <cell r="IQ22">
            <v>8</v>
          </cell>
          <cell r="IR22">
            <v>3</v>
          </cell>
          <cell r="IS22">
            <v>0</v>
          </cell>
          <cell r="IT22">
            <v>0</v>
          </cell>
          <cell r="IU22">
            <v>0</v>
          </cell>
          <cell r="IV22">
            <v>0</v>
          </cell>
          <cell r="IW22">
            <v>0</v>
          </cell>
          <cell r="IX22">
            <v>0</v>
          </cell>
          <cell r="IY22">
            <v>0</v>
          </cell>
          <cell r="IZ22">
            <v>2</v>
          </cell>
          <cell r="JA22">
            <v>0</v>
          </cell>
          <cell r="JB22">
            <v>0</v>
          </cell>
          <cell r="JC22">
            <v>0</v>
          </cell>
          <cell r="JD22">
            <v>0</v>
          </cell>
          <cell r="JE22">
            <v>0</v>
          </cell>
          <cell r="JF22">
            <v>0</v>
          </cell>
          <cell r="JG22">
            <v>0</v>
          </cell>
          <cell r="JH22">
            <v>3</v>
          </cell>
          <cell r="JI22">
            <v>4</v>
          </cell>
          <cell r="JJ22">
            <v>0</v>
          </cell>
          <cell r="JK22">
            <v>0</v>
          </cell>
          <cell r="JL22">
            <v>0</v>
          </cell>
          <cell r="JM22">
            <v>0</v>
          </cell>
          <cell r="JN22">
            <v>0</v>
          </cell>
          <cell r="JO22">
            <v>0</v>
          </cell>
          <cell r="JP22">
            <v>0</v>
          </cell>
          <cell r="JQ22">
            <v>0</v>
          </cell>
          <cell r="JR22">
            <v>0</v>
          </cell>
          <cell r="JS22">
            <v>0</v>
          </cell>
          <cell r="JT22">
            <v>0</v>
          </cell>
          <cell r="JU22">
            <v>0</v>
          </cell>
          <cell r="JV22">
            <v>0</v>
          </cell>
          <cell r="JW22">
            <v>0</v>
          </cell>
          <cell r="JX22">
            <v>0</v>
          </cell>
          <cell r="JY22">
            <v>0</v>
          </cell>
          <cell r="JZ22">
            <v>0</v>
          </cell>
          <cell r="KA22">
            <v>0</v>
          </cell>
          <cell r="KB22">
            <v>0</v>
          </cell>
          <cell r="KC22">
            <v>0</v>
          </cell>
          <cell r="KD22">
            <v>0</v>
          </cell>
          <cell r="KE22">
            <v>0</v>
          </cell>
          <cell r="KF22">
            <v>0</v>
          </cell>
          <cell r="KG22">
            <v>0</v>
          </cell>
          <cell r="KH22">
            <v>0</v>
          </cell>
          <cell r="KI22">
            <v>0</v>
          </cell>
          <cell r="KJ22">
            <v>0</v>
          </cell>
          <cell r="KK22">
            <v>0</v>
          </cell>
          <cell r="KL22">
            <v>0</v>
          </cell>
          <cell r="KM22">
            <v>0</v>
          </cell>
          <cell r="KN22">
            <v>0</v>
          </cell>
          <cell r="KO22">
            <v>0</v>
          </cell>
          <cell r="KP22">
            <v>0</v>
          </cell>
          <cell r="KQ22">
            <v>0</v>
          </cell>
          <cell r="KR22">
            <v>0</v>
          </cell>
          <cell r="KS22">
            <v>0</v>
          </cell>
          <cell r="KT22">
            <v>0</v>
          </cell>
          <cell r="KU22">
            <v>0</v>
          </cell>
          <cell r="KV22">
            <v>0</v>
          </cell>
          <cell r="KW22">
            <v>0</v>
          </cell>
          <cell r="KX22">
            <v>0</v>
          </cell>
          <cell r="KY22">
            <v>0</v>
          </cell>
          <cell r="KZ22">
            <v>0</v>
          </cell>
          <cell r="LA22">
            <v>0</v>
          </cell>
          <cell r="LB22">
            <v>0</v>
          </cell>
          <cell r="LC22">
            <v>0</v>
          </cell>
          <cell r="LD22">
            <v>0</v>
          </cell>
          <cell r="LE22">
            <v>0</v>
          </cell>
          <cell r="LF22">
            <v>0</v>
          </cell>
          <cell r="LG22">
            <v>0</v>
          </cell>
          <cell r="LH22">
            <v>0</v>
          </cell>
          <cell r="LI22">
            <v>0</v>
          </cell>
          <cell r="LJ22">
            <v>4</v>
          </cell>
          <cell r="LK22">
            <v>0</v>
          </cell>
          <cell r="LL22">
            <v>0</v>
          </cell>
          <cell r="LM22">
            <v>0</v>
          </cell>
          <cell r="LN22">
            <v>1</v>
          </cell>
          <cell r="LO22">
            <v>0</v>
          </cell>
          <cell r="LP22">
            <v>0</v>
          </cell>
          <cell r="LQ22">
            <v>0</v>
          </cell>
          <cell r="LR22">
            <v>0</v>
          </cell>
          <cell r="LS22">
            <v>0</v>
          </cell>
          <cell r="LT22">
            <v>0</v>
          </cell>
          <cell r="LU22">
            <v>0</v>
          </cell>
          <cell r="LV22">
            <v>0</v>
          </cell>
          <cell r="LW22">
            <v>0</v>
          </cell>
          <cell r="LX22">
            <v>0</v>
          </cell>
          <cell r="LY22">
            <v>0</v>
          </cell>
          <cell r="LZ22">
            <v>0</v>
          </cell>
          <cell r="MA22">
            <v>0</v>
          </cell>
          <cell r="MB22">
            <v>0</v>
          </cell>
          <cell r="MC22">
            <v>2</v>
          </cell>
          <cell r="MD22">
            <v>0</v>
          </cell>
          <cell r="ME22">
            <v>0</v>
          </cell>
          <cell r="MF22">
            <v>0</v>
          </cell>
          <cell r="MG22">
            <v>0</v>
          </cell>
          <cell r="MH22">
            <v>0</v>
          </cell>
          <cell r="MI22">
            <v>0</v>
          </cell>
          <cell r="MJ22">
            <v>0</v>
          </cell>
          <cell r="MK22">
            <v>0</v>
          </cell>
          <cell r="ML22">
            <v>0</v>
          </cell>
          <cell r="MM22">
            <v>0</v>
          </cell>
          <cell r="MN22">
            <v>0</v>
          </cell>
          <cell r="MO22">
            <v>0</v>
          </cell>
          <cell r="MP22">
            <v>0</v>
          </cell>
          <cell r="MQ22">
            <v>0</v>
          </cell>
          <cell r="MR22">
            <v>0</v>
          </cell>
          <cell r="MS22">
            <v>0</v>
          </cell>
          <cell r="MT22">
            <v>0</v>
          </cell>
          <cell r="MU22">
            <v>0</v>
          </cell>
          <cell r="MV22">
            <v>0</v>
          </cell>
          <cell r="MW22">
            <v>0</v>
          </cell>
          <cell r="MX22">
            <v>0</v>
          </cell>
          <cell r="MY22">
            <v>0</v>
          </cell>
          <cell r="MZ22">
            <v>0</v>
          </cell>
          <cell r="NA22">
            <v>0</v>
          </cell>
          <cell r="NB22">
            <v>0</v>
          </cell>
          <cell r="NC22">
            <v>0</v>
          </cell>
          <cell r="ND22">
            <v>0</v>
          </cell>
          <cell r="NE22">
            <v>0</v>
          </cell>
          <cell r="NF22">
            <v>0</v>
          </cell>
          <cell r="NG22">
            <v>0</v>
          </cell>
          <cell r="NH22">
            <v>0</v>
          </cell>
          <cell r="NI22">
            <v>0</v>
          </cell>
          <cell r="NJ22">
            <v>0</v>
          </cell>
          <cell r="NK22">
            <v>0</v>
          </cell>
          <cell r="NL22">
            <v>0</v>
          </cell>
          <cell r="NM22">
            <v>0</v>
          </cell>
          <cell r="NN22">
            <v>0</v>
          </cell>
          <cell r="NO22">
            <v>0</v>
          </cell>
          <cell r="NP22">
            <v>0</v>
          </cell>
          <cell r="NQ22">
            <v>0</v>
          </cell>
          <cell r="NR22">
            <v>0</v>
          </cell>
          <cell r="NS22">
            <v>0</v>
          </cell>
          <cell r="NT22">
            <v>0</v>
          </cell>
          <cell r="NU22">
            <v>0</v>
          </cell>
          <cell r="NV22">
            <v>0</v>
          </cell>
          <cell r="NW22">
            <v>0</v>
          </cell>
          <cell r="NX22">
            <v>0</v>
          </cell>
          <cell r="NY22">
            <v>0</v>
          </cell>
          <cell r="NZ22">
            <v>0</v>
          </cell>
          <cell r="OA22">
            <v>0</v>
          </cell>
          <cell r="OB22">
            <v>0</v>
          </cell>
          <cell r="OC22">
            <v>7.166666666666667</v>
          </cell>
          <cell r="OD22">
            <v>0.7678571428571429</v>
          </cell>
          <cell r="OE22">
            <v>0</v>
          </cell>
          <cell r="OF22">
            <v>17</v>
          </cell>
          <cell r="OG22">
            <v>0</v>
          </cell>
          <cell r="OH22">
            <v>100</v>
          </cell>
          <cell r="OI22">
            <v>0</v>
          </cell>
        </row>
        <row r="23">
          <cell r="D23" t="str">
            <v>CP1B07T150MG/60</v>
          </cell>
          <cell r="E23" t="str">
            <v>LAMIVUDINA  150 mg  TABLETA  FRASCO</v>
          </cell>
          <cell r="F23">
            <v>0</v>
          </cell>
          <cell r="G23">
            <v>0</v>
          </cell>
          <cell r="H23">
            <v>0</v>
          </cell>
          <cell r="I23">
            <v>0</v>
          </cell>
          <cell r="J23">
            <v>0</v>
          </cell>
          <cell r="K23">
            <v>0</v>
          </cell>
          <cell r="L23">
            <v>0</v>
          </cell>
          <cell r="M23">
            <v>1</v>
          </cell>
          <cell r="N23">
            <v>10</v>
          </cell>
          <cell r="O23">
            <v>0</v>
          </cell>
          <cell r="P23">
            <v>0</v>
          </cell>
          <cell r="Q23">
            <v>0</v>
          </cell>
          <cell r="R23">
            <v>1</v>
          </cell>
          <cell r="S23">
            <v>27</v>
          </cell>
          <cell r="T23">
            <v>0</v>
          </cell>
          <cell r="U23">
            <v>0</v>
          </cell>
          <cell r="V23">
            <v>0</v>
          </cell>
          <cell r="W23">
            <v>0</v>
          </cell>
          <cell r="X23">
            <v>0</v>
          </cell>
          <cell r="Y23">
            <v>0</v>
          </cell>
          <cell r="Z23">
            <v>6</v>
          </cell>
          <cell r="AA23">
            <v>3.5</v>
          </cell>
          <cell r="AB23">
            <v>13</v>
          </cell>
          <cell r="AC23">
            <v>1.6153846153846154</v>
          </cell>
          <cell r="AD23">
            <v>0.46153846153846156</v>
          </cell>
          <cell r="AE23">
            <v>0</v>
          </cell>
          <cell r="AF23">
            <v>0</v>
          </cell>
          <cell r="AG23">
            <v>36</v>
          </cell>
          <cell r="AH23">
            <v>2.7777777777777777</v>
          </cell>
          <cell r="AI23">
            <v>0</v>
          </cell>
          <cell r="AJ23">
            <v>0</v>
          </cell>
          <cell r="AK23">
            <v>0</v>
          </cell>
          <cell r="AL23">
            <v>2</v>
          </cell>
          <cell r="AM23">
            <v>27.5</v>
          </cell>
          <cell r="AN23">
            <v>0</v>
          </cell>
          <cell r="AO23">
            <v>0</v>
          </cell>
          <cell r="AP23">
            <v>0</v>
          </cell>
          <cell r="AQ23">
            <v>18</v>
          </cell>
          <cell r="AR23">
            <v>5.5555555555555552E-2</v>
          </cell>
          <cell r="AS23">
            <v>0</v>
          </cell>
          <cell r="AT23">
            <v>0</v>
          </cell>
          <cell r="AU23">
            <v>0</v>
          </cell>
          <cell r="AV23">
            <v>1</v>
          </cell>
          <cell r="AW23">
            <v>7</v>
          </cell>
          <cell r="AX23">
            <v>0</v>
          </cell>
          <cell r="AY23">
            <v>0</v>
          </cell>
          <cell r="AZ23">
            <v>0</v>
          </cell>
          <cell r="BA23">
            <v>1</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70</v>
          </cell>
          <cell r="BV23">
            <v>1.2571428571428571</v>
          </cell>
          <cell r="BW23">
            <v>0</v>
          </cell>
          <cell r="BX23">
            <v>0</v>
          </cell>
          <cell r="BY23">
            <v>0</v>
          </cell>
          <cell r="BZ23">
            <v>0</v>
          </cell>
          <cell r="CA23">
            <v>0</v>
          </cell>
          <cell r="CB23">
            <v>0</v>
          </cell>
          <cell r="CC23">
            <v>0</v>
          </cell>
          <cell r="CD23">
            <v>0</v>
          </cell>
          <cell r="CE23">
            <v>11</v>
          </cell>
          <cell r="CF23">
            <v>6.6363636363636367</v>
          </cell>
          <cell r="CG23">
            <v>0</v>
          </cell>
          <cell r="CH23">
            <v>0</v>
          </cell>
          <cell r="CI23">
            <v>0</v>
          </cell>
          <cell r="CJ23">
            <v>0</v>
          </cell>
          <cell r="CK23">
            <v>0</v>
          </cell>
          <cell r="CL23">
            <v>0</v>
          </cell>
          <cell r="CM23">
            <v>10</v>
          </cell>
          <cell r="CN23">
            <v>12</v>
          </cell>
          <cell r="CO23">
            <v>17</v>
          </cell>
          <cell r="CP23">
            <v>7.0588235294117645</v>
          </cell>
          <cell r="CQ23">
            <v>0.58823529411764708</v>
          </cell>
          <cell r="CR23">
            <v>27</v>
          </cell>
          <cell r="CS23">
            <v>6.3703703703703702</v>
          </cell>
          <cell r="CT23">
            <v>51</v>
          </cell>
          <cell r="CU23">
            <v>3.3725490196078431</v>
          </cell>
          <cell r="CV23">
            <v>0.52941176470588236</v>
          </cell>
          <cell r="CW23">
            <v>25</v>
          </cell>
          <cell r="CX23">
            <v>4.96</v>
          </cell>
          <cell r="CY23">
            <v>5</v>
          </cell>
          <cell r="CZ23">
            <v>24.8</v>
          </cell>
          <cell r="DA23">
            <v>5</v>
          </cell>
          <cell r="DB23">
            <v>0</v>
          </cell>
          <cell r="DC23">
            <v>0</v>
          </cell>
          <cell r="DD23">
            <v>0</v>
          </cell>
          <cell r="DE23">
            <v>0</v>
          </cell>
          <cell r="DF23">
            <v>0</v>
          </cell>
          <cell r="DG23">
            <v>0</v>
          </cell>
          <cell r="DH23">
            <v>0</v>
          </cell>
          <cell r="DI23">
            <v>0</v>
          </cell>
          <cell r="DJ23">
            <v>0</v>
          </cell>
          <cell r="DK23">
            <v>0</v>
          </cell>
          <cell r="DL23">
            <v>0</v>
          </cell>
          <cell r="DM23">
            <v>0</v>
          </cell>
          <cell r="DN23">
            <v>1</v>
          </cell>
          <cell r="DO23">
            <v>0</v>
          </cell>
          <cell r="DP23">
            <v>0</v>
          </cell>
          <cell r="DQ23">
            <v>20</v>
          </cell>
          <cell r="DR23">
            <v>1.8</v>
          </cell>
          <cell r="DS23">
            <v>20</v>
          </cell>
          <cell r="DT23">
            <v>1.8</v>
          </cell>
          <cell r="DU23">
            <v>1</v>
          </cell>
          <cell r="DV23">
            <v>0</v>
          </cell>
          <cell r="DW23">
            <v>0</v>
          </cell>
          <cell r="DX23">
            <v>1</v>
          </cell>
          <cell r="DY23">
            <v>0</v>
          </cell>
          <cell r="DZ23">
            <v>0</v>
          </cell>
          <cell r="EA23">
            <v>0</v>
          </cell>
          <cell r="EB23">
            <v>0</v>
          </cell>
          <cell r="EC23">
            <v>2</v>
          </cell>
          <cell r="ED23">
            <v>0</v>
          </cell>
          <cell r="EE23">
            <v>0</v>
          </cell>
          <cell r="EF23">
            <v>0</v>
          </cell>
          <cell r="EG23">
            <v>0</v>
          </cell>
          <cell r="EH23">
            <v>0</v>
          </cell>
          <cell r="EI23">
            <v>0</v>
          </cell>
          <cell r="EJ23">
            <v>0</v>
          </cell>
          <cell r="EK23">
            <v>0</v>
          </cell>
          <cell r="EL23">
            <v>0</v>
          </cell>
          <cell r="EM23">
            <v>0</v>
          </cell>
          <cell r="EN23">
            <v>0</v>
          </cell>
          <cell r="EO23">
            <v>0</v>
          </cell>
          <cell r="EP23">
            <v>13.261363636363637</v>
          </cell>
          <cell r="EQ23">
            <v>2.2888888888888888</v>
          </cell>
          <cell r="ER23">
            <v>0</v>
          </cell>
          <cell r="ES23">
            <v>0</v>
          </cell>
          <cell r="ET23">
            <v>0</v>
          </cell>
          <cell r="EU23">
            <v>0</v>
          </cell>
          <cell r="EV23">
            <v>0</v>
          </cell>
          <cell r="EW23">
            <v>0</v>
          </cell>
          <cell r="EX23">
            <v>0</v>
          </cell>
          <cell r="EY23">
            <v>0</v>
          </cell>
          <cell r="EZ23">
            <v>0</v>
          </cell>
          <cell r="FA23">
            <v>0</v>
          </cell>
          <cell r="FB23">
            <v>0</v>
          </cell>
          <cell r="FC23">
            <v>0</v>
          </cell>
          <cell r="FD23">
            <v>0</v>
          </cell>
          <cell r="FE23">
            <v>0</v>
          </cell>
          <cell r="FF23">
            <v>0</v>
          </cell>
          <cell r="FG23">
            <v>0</v>
          </cell>
          <cell r="FH23">
            <v>0</v>
          </cell>
          <cell r="FI23">
            <v>0</v>
          </cell>
          <cell r="FJ23">
            <v>0</v>
          </cell>
          <cell r="FK23">
            <v>0</v>
          </cell>
          <cell r="FL23">
            <v>0</v>
          </cell>
          <cell r="FM23">
            <v>0</v>
          </cell>
          <cell r="FN23">
            <v>0</v>
          </cell>
          <cell r="FO23">
            <v>0</v>
          </cell>
          <cell r="FP23">
            <v>0</v>
          </cell>
          <cell r="FQ23">
            <v>0</v>
          </cell>
          <cell r="FR23">
            <v>4</v>
          </cell>
          <cell r="FS23">
            <v>4.75</v>
          </cell>
          <cell r="FT23">
            <v>0</v>
          </cell>
          <cell r="FU23">
            <v>0</v>
          </cell>
          <cell r="FV23">
            <v>0</v>
          </cell>
          <cell r="FW23">
            <v>0</v>
          </cell>
          <cell r="FX23">
            <v>0</v>
          </cell>
          <cell r="FY23">
            <v>0</v>
          </cell>
          <cell r="FZ23">
            <v>3</v>
          </cell>
          <cell r="GA23">
            <v>1.3333333333333333</v>
          </cell>
          <cell r="GB23">
            <v>8</v>
          </cell>
          <cell r="GC23">
            <v>0.5</v>
          </cell>
          <cell r="GD23">
            <v>0.375</v>
          </cell>
          <cell r="GE23">
            <v>1</v>
          </cell>
          <cell r="GF23">
            <v>34</v>
          </cell>
          <cell r="GG23">
            <v>1</v>
          </cell>
          <cell r="GH23">
            <v>34</v>
          </cell>
          <cell r="GI23">
            <v>1</v>
          </cell>
          <cell r="GJ23">
            <v>0</v>
          </cell>
          <cell r="GK23">
            <v>0</v>
          </cell>
          <cell r="GL23">
            <v>0</v>
          </cell>
          <cell r="GM23">
            <v>0</v>
          </cell>
          <cell r="GN23">
            <v>0</v>
          </cell>
          <cell r="GO23">
            <v>0</v>
          </cell>
          <cell r="GP23">
            <v>0</v>
          </cell>
          <cell r="GQ23">
            <v>0</v>
          </cell>
          <cell r="GR23">
            <v>0</v>
          </cell>
          <cell r="GS23">
            <v>0</v>
          </cell>
          <cell r="GT23">
            <v>0</v>
          </cell>
          <cell r="GU23">
            <v>0</v>
          </cell>
          <cell r="GV23">
            <v>11</v>
          </cell>
          <cell r="GW23">
            <v>3.5454545454545454</v>
          </cell>
          <cell r="GX23">
            <v>0</v>
          </cell>
          <cell r="GY23">
            <v>10</v>
          </cell>
          <cell r="GZ23">
            <v>2.7</v>
          </cell>
          <cell r="HA23">
            <v>2</v>
          </cell>
          <cell r="HB23">
            <v>13.5</v>
          </cell>
          <cell r="HC23">
            <v>5</v>
          </cell>
          <cell r="HD23">
            <v>2</v>
          </cell>
          <cell r="HE23">
            <v>9</v>
          </cell>
          <cell r="HF23">
            <v>4</v>
          </cell>
          <cell r="HG23">
            <v>4.5</v>
          </cell>
          <cell r="HH23">
            <v>0.5</v>
          </cell>
          <cell r="HI23">
            <v>0</v>
          </cell>
          <cell r="HJ23">
            <v>0</v>
          </cell>
          <cell r="HK23">
            <v>0</v>
          </cell>
          <cell r="HL23">
            <v>0</v>
          </cell>
          <cell r="HM23">
            <v>0</v>
          </cell>
          <cell r="HN23">
            <v>0</v>
          </cell>
          <cell r="HO23">
            <v>0</v>
          </cell>
          <cell r="HP23">
            <v>0</v>
          </cell>
          <cell r="HQ23">
            <v>0</v>
          </cell>
          <cell r="HR23">
            <v>0</v>
          </cell>
          <cell r="HS23">
            <v>10</v>
          </cell>
          <cell r="HT23">
            <v>4.625</v>
          </cell>
          <cell r="HU23">
            <v>0.4375</v>
          </cell>
          <cell r="HV23">
            <v>4</v>
          </cell>
          <cell r="HW23">
            <v>4.25</v>
          </cell>
          <cell r="HX23">
            <v>5</v>
          </cell>
          <cell r="HY23">
            <v>3.4</v>
          </cell>
          <cell r="HZ23">
            <v>0.8</v>
          </cell>
          <cell r="IA23">
            <v>0</v>
          </cell>
          <cell r="IB23">
            <v>0</v>
          </cell>
          <cell r="IC23">
            <v>0</v>
          </cell>
          <cell r="ID23">
            <v>0</v>
          </cell>
          <cell r="IE23">
            <v>0</v>
          </cell>
          <cell r="IF23">
            <v>0</v>
          </cell>
          <cell r="IG23">
            <v>0</v>
          </cell>
          <cell r="IH23">
            <v>0</v>
          </cell>
          <cell r="II23">
            <v>0</v>
          </cell>
          <cell r="IJ23">
            <v>0</v>
          </cell>
          <cell r="IK23">
            <v>0</v>
          </cell>
          <cell r="IL23">
            <v>0</v>
          </cell>
          <cell r="IM23">
            <v>8</v>
          </cell>
          <cell r="IN23">
            <v>2.125</v>
          </cell>
          <cell r="IO23">
            <v>0</v>
          </cell>
          <cell r="IP23">
            <v>8.5</v>
          </cell>
          <cell r="IQ23">
            <v>2.7625000000000002</v>
          </cell>
          <cell r="IR23">
            <v>0.4</v>
          </cell>
          <cell r="IS23">
            <v>0</v>
          </cell>
          <cell r="IT23">
            <v>0</v>
          </cell>
          <cell r="IU23">
            <v>1</v>
          </cell>
          <cell r="IV23">
            <v>8</v>
          </cell>
          <cell r="IW23">
            <v>0</v>
          </cell>
          <cell r="IX23">
            <v>0</v>
          </cell>
          <cell r="IY23">
            <v>0</v>
          </cell>
          <cell r="IZ23">
            <v>0</v>
          </cell>
          <cell r="JA23">
            <v>0</v>
          </cell>
          <cell r="JB23">
            <v>0</v>
          </cell>
          <cell r="JC23">
            <v>0</v>
          </cell>
          <cell r="JD23">
            <v>8</v>
          </cell>
          <cell r="JE23">
            <v>0</v>
          </cell>
          <cell r="JF23">
            <v>19</v>
          </cell>
          <cell r="JG23">
            <v>0.57894736842105265</v>
          </cell>
          <cell r="JH23">
            <v>7</v>
          </cell>
          <cell r="JI23">
            <v>1.5714285714285714</v>
          </cell>
          <cell r="JJ23">
            <v>2.7142857142857144</v>
          </cell>
          <cell r="JK23">
            <v>0</v>
          </cell>
          <cell r="JL23">
            <v>0</v>
          </cell>
          <cell r="JM23">
            <v>0</v>
          </cell>
          <cell r="JN23">
            <v>0</v>
          </cell>
          <cell r="JO23">
            <v>0</v>
          </cell>
          <cell r="JP23">
            <v>0</v>
          </cell>
          <cell r="JQ23">
            <v>0</v>
          </cell>
          <cell r="JR23">
            <v>0</v>
          </cell>
          <cell r="JS23">
            <v>0</v>
          </cell>
          <cell r="JT23">
            <v>0</v>
          </cell>
          <cell r="JU23">
            <v>0</v>
          </cell>
          <cell r="JV23">
            <v>0</v>
          </cell>
          <cell r="JW23">
            <v>1</v>
          </cell>
          <cell r="JX23">
            <v>5</v>
          </cell>
          <cell r="JY23">
            <v>0</v>
          </cell>
          <cell r="JZ23">
            <v>0</v>
          </cell>
          <cell r="KA23">
            <v>0</v>
          </cell>
          <cell r="KB23">
            <v>0</v>
          </cell>
          <cell r="KC23">
            <v>0</v>
          </cell>
          <cell r="KD23">
            <v>0</v>
          </cell>
          <cell r="KE23">
            <v>0</v>
          </cell>
          <cell r="KF23">
            <v>0</v>
          </cell>
          <cell r="KG23">
            <v>0</v>
          </cell>
          <cell r="KH23">
            <v>0</v>
          </cell>
          <cell r="KI23">
            <v>0</v>
          </cell>
          <cell r="KJ23">
            <v>0</v>
          </cell>
          <cell r="KK23">
            <v>0</v>
          </cell>
          <cell r="KL23">
            <v>0</v>
          </cell>
          <cell r="KM23">
            <v>0</v>
          </cell>
          <cell r="KN23">
            <v>0</v>
          </cell>
          <cell r="KO23">
            <v>0</v>
          </cell>
          <cell r="KP23">
            <v>0</v>
          </cell>
          <cell r="KQ23">
            <v>0</v>
          </cell>
          <cell r="KR23">
            <v>0</v>
          </cell>
          <cell r="KS23">
            <v>0</v>
          </cell>
          <cell r="KT23">
            <v>0</v>
          </cell>
          <cell r="KU23">
            <v>0</v>
          </cell>
          <cell r="KV23">
            <v>0</v>
          </cell>
          <cell r="KW23">
            <v>0</v>
          </cell>
          <cell r="KX23">
            <v>0</v>
          </cell>
          <cell r="KY23">
            <v>0</v>
          </cell>
          <cell r="KZ23">
            <v>0</v>
          </cell>
          <cell r="LA23">
            <v>0</v>
          </cell>
          <cell r="LB23">
            <v>0</v>
          </cell>
          <cell r="LC23">
            <v>0</v>
          </cell>
          <cell r="LD23">
            <v>6</v>
          </cell>
          <cell r="LE23">
            <v>5</v>
          </cell>
          <cell r="LF23">
            <v>13</v>
          </cell>
          <cell r="LG23">
            <v>2.3076923076923075</v>
          </cell>
          <cell r="LH23">
            <v>0.46153846153846156</v>
          </cell>
          <cell r="LI23">
            <v>3.8</v>
          </cell>
          <cell r="LJ23">
            <v>2.3076923076923075</v>
          </cell>
          <cell r="LK23">
            <v>0.46153846153846156</v>
          </cell>
          <cell r="LL23">
            <v>30</v>
          </cell>
          <cell r="LM23">
            <v>0</v>
          </cell>
          <cell r="LN23">
            <v>57</v>
          </cell>
          <cell r="LO23">
            <v>0</v>
          </cell>
          <cell r="LP23">
            <v>0.52631578947368418</v>
          </cell>
          <cell r="LQ23">
            <v>0</v>
          </cell>
          <cell r="LR23">
            <v>0</v>
          </cell>
          <cell r="LS23">
            <v>0</v>
          </cell>
          <cell r="LT23">
            <v>0</v>
          </cell>
          <cell r="LU23">
            <v>0</v>
          </cell>
          <cell r="LV23">
            <v>0</v>
          </cell>
          <cell r="LW23">
            <v>0</v>
          </cell>
          <cell r="LX23">
            <v>0</v>
          </cell>
          <cell r="LY23">
            <v>0</v>
          </cell>
          <cell r="LZ23">
            <v>0</v>
          </cell>
          <cell r="MA23">
            <v>0</v>
          </cell>
          <cell r="MB23">
            <v>0</v>
          </cell>
          <cell r="MC23">
            <v>4</v>
          </cell>
          <cell r="MD23">
            <v>0</v>
          </cell>
          <cell r="ME23">
            <v>0</v>
          </cell>
          <cell r="MF23">
            <v>0.23333333333333334</v>
          </cell>
          <cell r="MG23">
            <v>0</v>
          </cell>
          <cell r="MH23">
            <v>0.26315789473684209</v>
          </cell>
          <cell r="MI23">
            <v>0</v>
          </cell>
          <cell r="MJ23">
            <v>0</v>
          </cell>
          <cell r="MK23">
            <v>0</v>
          </cell>
          <cell r="ML23">
            <v>0</v>
          </cell>
          <cell r="MM23">
            <v>0</v>
          </cell>
          <cell r="MN23">
            <v>0</v>
          </cell>
          <cell r="MO23">
            <v>0</v>
          </cell>
          <cell r="MP23">
            <v>1</v>
          </cell>
          <cell r="MQ23">
            <v>0</v>
          </cell>
          <cell r="MR23">
            <v>0</v>
          </cell>
          <cell r="MS23">
            <v>0</v>
          </cell>
          <cell r="MT23">
            <v>0</v>
          </cell>
          <cell r="MU23">
            <v>5</v>
          </cell>
          <cell r="MV23">
            <v>0</v>
          </cell>
          <cell r="MW23">
            <v>0</v>
          </cell>
          <cell r="MX23">
            <v>1</v>
          </cell>
          <cell r="MY23">
            <v>31</v>
          </cell>
          <cell r="MZ23">
            <v>1</v>
          </cell>
          <cell r="NA23">
            <v>31</v>
          </cell>
          <cell r="NB23">
            <v>1</v>
          </cell>
          <cell r="NC23">
            <v>31</v>
          </cell>
          <cell r="ND23">
            <v>0</v>
          </cell>
          <cell r="NE23">
            <v>0</v>
          </cell>
          <cell r="NF23">
            <v>72</v>
          </cell>
          <cell r="NG23">
            <v>1.0138888888888888</v>
          </cell>
          <cell r="NH23">
            <v>109</v>
          </cell>
          <cell r="NI23">
            <v>0.66972477064220182</v>
          </cell>
          <cell r="NJ23">
            <v>0.66055045871559637</v>
          </cell>
          <cell r="NK23">
            <v>0</v>
          </cell>
          <cell r="NL23">
            <v>0</v>
          </cell>
          <cell r="NM23">
            <v>0</v>
          </cell>
          <cell r="NN23">
            <v>0</v>
          </cell>
          <cell r="NO23">
            <v>0</v>
          </cell>
          <cell r="NP23">
            <v>0</v>
          </cell>
          <cell r="NQ23">
            <v>0</v>
          </cell>
          <cell r="NR23">
            <v>0</v>
          </cell>
          <cell r="NS23">
            <v>0</v>
          </cell>
          <cell r="NT23">
            <v>0</v>
          </cell>
          <cell r="NU23">
            <v>8</v>
          </cell>
          <cell r="NV23">
            <v>0.75</v>
          </cell>
          <cell r="NW23">
            <v>3</v>
          </cell>
          <cell r="NX23">
            <v>2</v>
          </cell>
          <cell r="NY23">
            <v>2.6666666666666665</v>
          </cell>
          <cell r="NZ23">
            <v>0.98750000000000004</v>
          </cell>
          <cell r="OA23">
            <v>1.334862385321101</v>
          </cell>
          <cell r="OB23">
            <v>1.6636085626911314</v>
          </cell>
          <cell r="OC23">
            <v>8.5</v>
          </cell>
          <cell r="OD23">
            <v>2.2982905982905981</v>
          </cell>
          <cell r="OE23">
            <v>0.33157894736842108</v>
          </cell>
          <cell r="OF23">
            <v>244</v>
          </cell>
          <cell r="OG23">
            <v>0</v>
          </cell>
          <cell r="OH23">
            <v>535</v>
          </cell>
          <cell r="OI23">
            <v>0</v>
          </cell>
        </row>
        <row r="24">
          <cell r="D24" t="str">
            <v>CP1A09C180</v>
          </cell>
          <cell r="E24" t="str">
            <v>LOPINAVIR/RITONAVIR  100 mg + 25 mg  TABLETA  FRASCO</v>
          </cell>
          <cell r="F24">
            <v>0</v>
          </cell>
          <cell r="G24">
            <v>0</v>
          </cell>
          <cell r="H24">
            <v>0</v>
          </cell>
          <cell r="I24">
            <v>0</v>
          </cell>
          <cell r="J24">
            <v>0</v>
          </cell>
          <cell r="K24">
            <v>0</v>
          </cell>
          <cell r="L24">
            <v>0</v>
          </cell>
          <cell r="M24">
            <v>1</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1</v>
          </cell>
          <cell r="AH24">
            <v>0</v>
          </cell>
          <cell r="AI24">
            <v>0</v>
          </cell>
          <cell r="AJ24">
            <v>0</v>
          </cell>
          <cell r="AK24">
            <v>0</v>
          </cell>
          <cell r="AL24">
            <v>0</v>
          </cell>
          <cell r="AM24">
            <v>0</v>
          </cell>
          <cell r="AN24">
            <v>0</v>
          </cell>
          <cell r="AO24">
            <v>15</v>
          </cell>
          <cell r="AP24">
            <v>0</v>
          </cell>
          <cell r="AQ24">
            <v>15</v>
          </cell>
          <cell r="AR24">
            <v>0</v>
          </cell>
          <cell r="AS24">
            <v>1</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20</v>
          </cell>
          <cell r="BV24">
            <v>0</v>
          </cell>
          <cell r="BW24">
            <v>0</v>
          </cell>
          <cell r="BX24">
            <v>0</v>
          </cell>
          <cell r="BY24">
            <v>0</v>
          </cell>
          <cell r="BZ24">
            <v>0</v>
          </cell>
          <cell r="CA24">
            <v>0</v>
          </cell>
          <cell r="CB24">
            <v>0</v>
          </cell>
          <cell r="CC24">
            <v>0</v>
          </cell>
          <cell r="CD24">
            <v>0</v>
          </cell>
          <cell r="CE24">
            <v>3</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1</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8</v>
          </cell>
          <cell r="FS24">
            <v>0</v>
          </cell>
          <cell r="FT24">
            <v>0</v>
          </cell>
          <cell r="FU24">
            <v>0</v>
          </cell>
          <cell r="FV24">
            <v>0</v>
          </cell>
          <cell r="FW24">
            <v>0</v>
          </cell>
          <cell r="FX24">
            <v>0</v>
          </cell>
          <cell r="FY24">
            <v>0</v>
          </cell>
          <cell r="FZ24">
            <v>0</v>
          </cell>
          <cell r="GA24">
            <v>0</v>
          </cell>
          <cell r="GB24">
            <v>2</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1</v>
          </cell>
          <cell r="HB24">
            <v>0</v>
          </cell>
          <cell r="HC24">
            <v>0</v>
          </cell>
          <cell r="HD24">
            <v>0</v>
          </cell>
          <cell r="HE24">
            <v>0</v>
          </cell>
          <cell r="HF24">
            <v>1</v>
          </cell>
          <cell r="HG24">
            <v>4</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1</v>
          </cell>
          <cell r="JA24">
            <v>0</v>
          </cell>
          <cell r="JB24">
            <v>0</v>
          </cell>
          <cell r="JC24">
            <v>0</v>
          </cell>
          <cell r="JD24">
            <v>0</v>
          </cell>
          <cell r="JE24">
            <v>0</v>
          </cell>
          <cell r="JF24">
            <v>1</v>
          </cell>
          <cell r="JG24">
            <v>0</v>
          </cell>
          <cell r="JH24">
            <v>8</v>
          </cell>
          <cell r="JI24">
            <v>0</v>
          </cell>
          <cell r="JJ24">
            <v>0.125</v>
          </cell>
          <cell r="JK24">
            <v>0</v>
          </cell>
          <cell r="JL24">
            <v>0</v>
          </cell>
          <cell r="JM24">
            <v>0</v>
          </cell>
          <cell r="JN24">
            <v>0</v>
          </cell>
          <cell r="JO24">
            <v>0</v>
          </cell>
          <cell r="JP24">
            <v>0</v>
          </cell>
          <cell r="JQ24">
            <v>0</v>
          </cell>
          <cell r="JR24">
            <v>0</v>
          </cell>
          <cell r="JS24">
            <v>0</v>
          </cell>
          <cell r="JT24">
            <v>0</v>
          </cell>
          <cell r="JU24">
            <v>0</v>
          </cell>
          <cell r="JV24">
            <v>0</v>
          </cell>
          <cell r="JW24">
            <v>1</v>
          </cell>
          <cell r="JX24">
            <v>0</v>
          </cell>
          <cell r="JY24">
            <v>0</v>
          </cell>
          <cell r="JZ24">
            <v>0</v>
          </cell>
          <cell r="KA24">
            <v>0</v>
          </cell>
          <cell r="KB24">
            <v>2</v>
          </cell>
          <cell r="KC24">
            <v>0</v>
          </cell>
          <cell r="KD24">
            <v>0</v>
          </cell>
          <cell r="KE24">
            <v>0</v>
          </cell>
          <cell r="KF24">
            <v>0</v>
          </cell>
          <cell r="KG24">
            <v>0</v>
          </cell>
          <cell r="KH24">
            <v>0</v>
          </cell>
          <cell r="KI24">
            <v>0</v>
          </cell>
          <cell r="KJ24">
            <v>0</v>
          </cell>
          <cell r="KK24">
            <v>0</v>
          </cell>
          <cell r="KL24">
            <v>1</v>
          </cell>
          <cell r="KM24">
            <v>0</v>
          </cell>
          <cell r="KN24">
            <v>0</v>
          </cell>
          <cell r="KO24">
            <v>0</v>
          </cell>
          <cell r="KP24">
            <v>0</v>
          </cell>
          <cell r="KQ24">
            <v>0</v>
          </cell>
          <cell r="KR24">
            <v>0</v>
          </cell>
          <cell r="KS24">
            <v>0</v>
          </cell>
          <cell r="KT24">
            <v>0</v>
          </cell>
          <cell r="KU24">
            <v>0</v>
          </cell>
          <cell r="KV24">
            <v>0</v>
          </cell>
          <cell r="KW24">
            <v>0</v>
          </cell>
          <cell r="KX24">
            <v>0</v>
          </cell>
          <cell r="KY24">
            <v>0</v>
          </cell>
          <cell r="KZ24">
            <v>0</v>
          </cell>
          <cell r="LA24">
            <v>0</v>
          </cell>
          <cell r="LB24">
            <v>0</v>
          </cell>
          <cell r="LC24">
            <v>0</v>
          </cell>
          <cell r="LD24">
            <v>0</v>
          </cell>
          <cell r="LE24">
            <v>0</v>
          </cell>
          <cell r="LF24">
            <v>1</v>
          </cell>
          <cell r="LG24">
            <v>0</v>
          </cell>
          <cell r="LH24">
            <v>0</v>
          </cell>
          <cell r="LI24">
            <v>0</v>
          </cell>
          <cell r="LJ24">
            <v>0</v>
          </cell>
          <cell r="LK24">
            <v>0</v>
          </cell>
          <cell r="LL24">
            <v>0</v>
          </cell>
          <cell r="LM24">
            <v>0</v>
          </cell>
          <cell r="LN24">
            <v>0</v>
          </cell>
          <cell r="LO24">
            <v>0</v>
          </cell>
          <cell r="LP24">
            <v>0</v>
          </cell>
          <cell r="LQ24">
            <v>0</v>
          </cell>
          <cell r="LR24">
            <v>0</v>
          </cell>
          <cell r="LS24">
            <v>0</v>
          </cell>
          <cell r="LT24">
            <v>0</v>
          </cell>
          <cell r="LU24">
            <v>0</v>
          </cell>
          <cell r="LV24">
            <v>3</v>
          </cell>
          <cell r="LW24">
            <v>0.33333333333333331</v>
          </cell>
          <cell r="LX24">
            <v>4</v>
          </cell>
          <cell r="LY24">
            <v>0.25</v>
          </cell>
          <cell r="LZ24">
            <v>0.75</v>
          </cell>
          <cell r="MA24">
            <v>0</v>
          </cell>
          <cell r="MB24">
            <v>0</v>
          </cell>
          <cell r="MC24">
            <v>3</v>
          </cell>
          <cell r="MD24">
            <v>0</v>
          </cell>
          <cell r="ME24">
            <v>0</v>
          </cell>
          <cell r="MF24">
            <v>0.33333333333333331</v>
          </cell>
          <cell r="MG24">
            <v>0.125</v>
          </cell>
          <cell r="MH24">
            <v>0.375</v>
          </cell>
          <cell r="MI24">
            <v>0</v>
          </cell>
          <cell r="MJ24">
            <v>0</v>
          </cell>
          <cell r="MK24">
            <v>0</v>
          </cell>
          <cell r="ML24">
            <v>0</v>
          </cell>
          <cell r="MM24">
            <v>0</v>
          </cell>
          <cell r="MN24">
            <v>0</v>
          </cell>
          <cell r="MO24">
            <v>0</v>
          </cell>
          <cell r="MP24">
            <v>0</v>
          </cell>
          <cell r="MQ24">
            <v>0</v>
          </cell>
          <cell r="MR24">
            <v>0</v>
          </cell>
          <cell r="MS24">
            <v>0</v>
          </cell>
          <cell r="MT24">
            <v>0</v>
          </cell>
          <cell r="MU24">
            <v>0</v>
          </cell>
          <cell r="MV24">
            <v>0</v>
          </cell>
          <cell r="MW24">
            <v>0</v>
          </cell>
          <cell r="MX24">
            <v>6</v>
          </cell>
          <cell r="MY24">
            <v>0</v>
          </cell>
          <cell r="MZ24">
            <v>0</v>
          </cell>
          <cell r="NA24">
            <v>0</v>
          </cell>
          <cell r="NB24">
            <v>0</v>
          </cell>
          <cell r="NC24">
            <v>0</v>
          </cell>
          <cell r="ND24">
            <v>0</v>
          </cell>
          <cell r="NE24">
            <v>0</v>
          </cell>
          <cell r="NF24">
            <v>0</v>
          </cell>
          <cell r="NG24">
            <v>0</v>
          </cell>
          <cell r="NH24">
            <v>0</v>
          </cell>
          <cell r="NI24">
            <v>0</v>
          </cell>
          <cell r="NJ24">
            <v>0</v>
          </cell>
          <cell r="NK24">
            <v>0</v>
          </cell>
          <cell r="NL24">
            <v>0</v>
          </cell>
          <cell r="NM24">
            <v>0</v>
          </cell>
          <cell r="NN24">
            <v>0</v>
          </cell>
          <cell r="NO24">
            <v>0</v>
          </cell>
          <cell r="NP24">
            <v>0</v>
          </cell>
          <cell r="NQ24">
            <v>0</v>
          </cell>
          <cell r="NR24">
            <v>0</v>
          </cell>
          <cell r="NS24">
            <v>0</v>
          </cell>
          <cell r="NT24">
            <v>0</v>
          </cell>
          <cell r="NU24">
            <v>0</v>
          </cell>
          <cell r="NV24">
            <v>0</v>
          </cell>
          <cell r="NW24">
            <v>0</v>
          </cell>
          <cell r="NX24">
            <v>0</v>
          </cell>
          <cell r="NY24">
            <v>0</v>
          </cell>
          <cell r="NZ24">
            <v>0</v>
          </cell>
          <cell r="OA24">
            <v>0</v>
          </cell>
          <cell r="OB24">
            <v>0</v>
          </cell>
          <cell r="OC24">
            <v>0</v>
          </cell>
          <cell r="OD24">
            <v>0</v>
          </cell>
          <cell r="OE24">
            <v>0</v>
          </cell>
          <cell r="OF24">
            <v>25</v>
          </cell>
          <cell r="OG24">
            <v>0</v>
          </cell>
          <cell r="OH24">
            <v>84</v>
          </cell>
          <cell r="OI24">
            <v>0</v>
          </cell>
        </row>
        <row r="25">
          <cell r="D25" t="str">
            <v>CP1A09C120C</v>
          </cell>
          <cell r="E25" t="str">
            <v>LOPINAVIR/RITONAVIR  200 mg + 50 mg  TABLETA  FRASCO</v>
          </cell>
          <cell r="F25">
            <v>0</v>
          </cell>
          <cell r="G25">
            <v>0</v>
          </cell>
          <cell r="H25">
            <v>0</v>
          </cell>
          <cell r="I25">
            <v>0</v>
          </cell>
          <cell r="J25">
            <v>0</v>
          </cell>
          <cell r="K25">
            <v>57</v>
          </cell>
          <cell r="L25">
            <v>3.6491228070175437</v>
          </cell>
          <cell r="M25">
            <v>106</v>
          </cell>
          <cell r="N25">
            <v>1.9622641509433962</v>
          </cell>
          <cell r="O25">
            <v>0.53773584905660377</v>
          </cell>
          <cell r="P25">
            <v>12</v>
          </cell>
          <cell r="Q25">
            <v>2</v>
          </cell>
          <cell r="R25">
            <v>23</v>
          </cell>
          <cell r="S25">
            <v>1.0434782608695652</v>
          </cell>
          <cell r="T25">
            <v>0.52173913043478259</v>
          </cell>
          <cell r="U25">
            <v>0</v>
          </cell>
          <cell r="V25">
            <v>0</v>
          </cell>
          <cell r="W25">
            <v>0</v>
          </cell>
          <cell r="X25">
            <v>0</v>
          </cell>
          <cell r="Y25">
            <v>0</v>
          </cell>
          <cell r="Z25">
            <v>76</v>
          </cell>
          <cell r="AA25">
            <v>5.7763157894736841</v>
          </cell>
          <cell r="AB25">
            <v>73</v>
          </cell>
          <cell r="AC25">
            <v>6.0136986301369859</v>
          </cell>
          <cell r="AD25">
            <v>1.0410958904109588</v>
          </cell>
          <cell r="AE25">
            <v>360</v>
          </cell>
          <cell r="AF25">
            <v>1.961111111111111</v>
          </cell>
          <cell r="AG25">
            <v>465</v>
          </cell>
          <cell r="AH25">
            <v>1.5182795698924731</v>
          </cell>
          <cell r="AI25">
            <v>0.77419354838709675</v>
          </cell>
          <cell r="AJ25">
            <v>74</v>
          </cell>
          <cell r="AK25">
            <v>3.7162162162162162</v>
          </cell>
          <cell r="AL25">
            <v>87</v>
          </cell>
          <cell r="AM25">
            <v>3.1609195402298851</v>
          </cell>
          <cell r="AN25">
            <v>0.85057471264367812</v>
          </cell>
          <cell r="AO25">
            <v>296</v>
          </cell>
          <cell r="AP25">
            <v>3.1621621621621623</v>
          </cell>
          <cell r="AQ25">
            <v>462</v>
          </cell>
          <cell r="AR25">
            <v>2.0259740259740258</v>
          </cell>
          <cell r="AS25">
            <v>0.64069264069264065</v>
          </cell>
          <cell r="AT25">
            <v>26</v>
          </cell>
          <cell r="AU25">
            <v>3.4615384615384617</v>
          </cell>
          <cell r="AV25">
            <v>49</v>
          </cell>
          <cell r="AW25">
            <v>1.8367346938775511</v>
          </cell>
          <cell r="AX25">
            <v>0.53061224489795922</v>
          </cell>
          <cell r="AY25">
            <v>5</v>
          </cell>
          <cell r="AZ25">
            <v>16</v>
          </cell>
          <cell r="BA25">
            <v>17</v>
          </cell>
          <cell r="BB25">
            <v>4.7058823529411766</v>
          </cell>
          <cell r="BC25">
            <v>0.29411764705882354</v>
          </cell>
          <cell r="BD25">
            <v>43</v>
          </cell>
          <cell r="BE25">
            <v>6.3255813953488369</v>
          </cell>
          <cell r="BF25">
            <v>90</v>
          </cell>
          <cell r="BG25">
            <v>3.0222222222222221</v>
          </cell>
          <cell r="BH25">
            <v>0.4777777777777778</v>
          </cell>
          <cell r="BI25">
            <v>10</v>
          </cell>
          <cell r="BJ25">
            <v>7.1</v>
          </cell>
          <cell r="BK25">
            <v>26</v>
          </cell>
          <cell r="BL25">
            <v>2.7307692307692308</v>
          </cell>
          <cell r="BM25">
            <v>0.38461538461538464</v>
          </cell>
          <cell r="BN25">
            <v>0</v>
          </cell>
          <cell r="BO25">
            <v>0</v>
          </cell>
          <cell r="BP25">
            <v>0</v>
          </cell>
          <cell r="BQ25">
            <v>0</v>
          </cell>
          <cell r="BR25">
            <v>0</v>
          </cell>
          <cell r="BS25">
            <v>136</v>
          </cell>
          <cell r="BT25">
            <v>1.875</v>
          </cell>
          <cell r="BU25">
            <v>161</v>
          </cell>
          <cell r="BV25">
            <v>1.5838509316770186</v>
          </cell>
          <cell r="BW25">
            <v>0.84472049689440998</v>
          </cell>
          <cell r="BX25">
            <v>30</v>
          </cell>
          <cell r="BY25">
            <v>5.8</v>
          </cell>
          <cell r="BZ25">
            <v>33</v>
          </cell>
          <cell r="CA25">
            <v>5.2727272727272725</v>
          </cell>
          <cell r="CB25">
            <v>0.90909090909090906</v>
          </cell>
          <cell r="CC25">
            <v>79</v>
          </cell>
          <cell r="CD25">
            <v>5.5696202531645573</v>
          </cell>
          <cell r="CE25">
            <v>131</v>
          </cell>
          <cell r="CF25">
            <v>3.3587786259541983</v>
          </cell>
          <cell r="CG25">
            <v>0.60305343511450382</v>
          </cell>
          <cell r="CH25">
            <v>0</v>
          </cell>
          <cell r="CI25">
            <v>0</v>
          </cell>
          <cell r="CJ25">
            <v>0</v>
          </cell>
          <cell r="CK25">
            <v>0</v>
          </cell>
          <cell r="CL25">
            <v>0</v>
          </cell>
          <cell r="CM25">
            <v>63</v>
          </cell>
          <cell r="CN25">
            <v>3.9682539682539684</v>
          </cell>
          <cell r="CO25">
            <v>132</v>
          </cell>
          <cell r="CP25">
            <v>1.893939393939394</v>
          </cell>
          <cell r="CQ25">
            <v>0.47727272727272729</v>
          </cell>
          <cell r="CR25">
            <v>291</v>
          </cell>
          <cell r="CS25">
            <v>2.9828178694158076</v>
          </cell>
          <cell r="CT25">
            <v>486</v>
          </cell>
          <cell r="CU25">
            <v>1.786008230452675</v>
          </cell>
          <cell r="CV25">
            <v>0.59876543209876543</v>
          </cell>
          <cell r="CW25">
            <v>126</v>
          </cell>
          <cell r="CX25">
            <v>5.246031746031746</v>
          </cell>
          <cell r="CY25">
            <v>234</v>
          </cell>
          <cell r="CZ25">
            <v>2.824786324786325</v>
          </cell>
          <cell r="DA25">
            <v>0.53846153846153844</v>
          </cell>
          <cell r="DB25">
            <v>22</v>
          </cell>
          <cell r="DC25">
            <v>3.5909090909090908</v>
          </cell>
          <cell r="DD25">
            <v>55</v>
          </cell>
          <cell r="DE25">
            <v>1.4363636363636363</v>
          </cell>
          <cell r="DF25">
            <v>0.4</v>
          </cell>
          <cell r="DG25">
            <v>0</v>
          </cell>
          <cell r="DH25">
            <v>0</v>
          </cell>
          <cell r="DI25">
            <v>2</v>
          </cell>
          <cell r="DJ25">
            <v>0</v>
          </cell>
          <cell r="DK25">
            <v>0</v>
          </cell>
          <cell r="DL25">
            <v>0</v>
          </cell>
          <cell r="DM25">
            <v>0</v>
          </cell>
          <cell r="DN25">
            <v>6</v>
          </cell>
          <cell r="DO25">
            <v>1.1666666666666667</v>
          </cell>
          <cell r="DP25">
            <v>0</v>
          </cell>
          <cell r="DQ25">
            <v>26</v>
          </cell>
          <cell r="DR25">
            <v>8.3461538461538467</v>
          </cell>
          <cell r="DS25">
            <v>35</v>
          </cell>
          <cell r="DT25">
            <v>6.2</v>
          </cell>
          <cell r="DU25">
            <v>0.74285714285714288</v>
          </cell>
          <cell r="DV25">
            <v>41</v>
          </cell>
          <cell r="DW25">
            <v>1.8536585365853659</v>
          </cell>
          <cell r="DX25">
            <v>42</v>
          </cell>
          <cell r="DY25">
            <v>1.8095238095238095</v>
          </cell>
          <cell r="DZ25">
            <v>0.97619047619047616</v>
          </cell>
          <cell r="EA25">
            <v>8</v>
          </cell>
          <cell r="EB25">
            <v>0.75</v>
          </cell>
          <cell r="EC25">
            <v>11</v>
          </cell>
          <cell r="ED25">
            <v>0.54545454545454541</v>
          </cell>
          <cell r="EE25">
            <v>0.72727272727272729</v>
          </cell>
          <cell r="EF25">
            <v>0</v>
          </cell>
          <cell r="EG25">
            <v>0</v>
          </cell>
          <cell r="EH25">
            <v>25</v>
          </cell>
          <cell r="EI25">
            <v>2.16</v>
          </cell>
          <cell r="EJ25">
            <v>0</v>
          </cell>
          <cell r="EK25">
            <v>0</v>
          </cell>
          <cell r="EL25">
            <v>0</v>
          </cell>
          <cell r="EM25">
            <v>0</v>
          </cell>
          <cell r="EN25">
            <v>0</v>
          </cell>
          <cell r="EO25">
            <v>0</v>
          </cell>
          <cell r="EP25">
            <v>3.4744525547445257</v>
          </cell>
          <cell r="EQ25">
            <v>1.9622641509433962</v>
          </cell>
          <cell r="ER25">
            <v>0.53846153846153844</v>
          </cell>
          <cell r="ES25">
            <v>0</v>
          </cell>
          <cell r="ET25">
            <v>0</v>
          </cell>
          <cell r="EU25">
            <v>0</v>
          </cell>
          <cell r="EV25">
            <v>0</v>
          </cell>
          <cell r="EW25">
            <v>0</v>
          </cell>
          <cell r="EX25">
            <v>0</v>
          </cell>
          <cell r="EY25">
            <v>0</v>
          </cell>
          <cell r="EZ25">
            <v>35</v>
          </cell>
          <cell r="FA25">
            <v>3.1142857142857143</v>
          </cell>
          <cell r="FB25">
            <v>0</v>
          </cell>
          <cell r="FC25">
            <v>1</v>
          </cell>
          <cell r="FD25">
            <v>27</v>
          </cell>
          <cell r="FE25">
            <v>9</v>
          </cell>
          <cell r="FF25">
            <v>3</v>
          </cell>
          <cell r="FG25">
            <v>0.1111111111111111</v>
          </cell>
          <cell r="FH25">
            <v>0</v>
          </cell>
          <cell r="FI25">
            <v>0</v>
          </cell>
          <cell r="FJ25">
            <v>0</v>
          </cell>
          <cell r="FK25">
            <v>0</v>
          </cell>
          <cell r="FL25">
            <v>0</v>
          </cell>
          <cell r="FM25">
            <v>136</v>
          </cell>
          <cell r="FN25">
            <v>3.0571428571428569</v>
          </cell>
          <cell r="FO25">
            <v>5.5555555555555552E-2</v>
          </cell>
          <cell r="FP25">
            <v>13</v>
          </cell>
          <cell r="FQ25">
            <v>5.0769230769230766</v>
          </cell>
          <cell r="FR25">
            <v>16</v>
          </cell>
          <cell r="FS25">
            <v>4.125</v>
          </cell>
          <cell r="FT25">
            <v>0.8125</v>
          </cell>
          <cell r="FU25">
            <v>60</v>
          </cell>
          <cell r="FV25">
            <v>5.333333333333333</v>
          </cell>
          <cell r="FW25">
            <v>50</v>
          </cell>
          <cell r="FX25">
            <v>6.4</v>
          </cell>
          <cell r="FY25">
            <v>1.2</v>
          </cell>
          <cell r="FZ25">
            <v>131</v>
          </cell>
          <cell r="GA25">
            <v>1.9694656488549618</v>
          </cell>
          <cell r="GB25">
            <v>160</v>
          </cell>
          <cell r="GC25">
            <v>1.6125</v>
          </cell>
          <cell r="GD25">
            <v>0.81874999999999998</v>
          </cell>
          <cell r="GE25">
            <v>5</v>
          </cell>
          <cell r="GF25">
            <v>6.4</v>
          </cell>
          <cell r="GG25">
            <v>11</v>
          </cell>
          <cell r="GH25">
            <v>2.9090909090909092</v>
          </cell>
          <cell r="GI25">
            <v>0.45454545454545453</v>
          </cell>
          <cell r="GJ25">
            <v>28</v>
          </cell>
          <cell r="GK25">
            <v>1.7142857142857142</v>
          </cell>
          <cell r="GL25">
            <v>50</v>
          </cell>
          <cell r="GM25">
            <v>0.96</v>
          </cell>
          <cell r="GN25">
            <v>0.56000000000000005</v>
          </cell>
          <cell r="GO25">
            <v>0</v>
          </cell>
          <cell r="GP25">
            <v>0</v>
          </cell>
          <cell r="GQ25">
            <v>0</v>
          </cell>
          <cell r="GR25">
            <v>0</v>
          </cell>
          <cell r="GS25">
            <v>0</v>
          </cell>
          <cell r="GT25">
            <v>234</v>
          </cell>
          <cell r="GU25">
            <v>5.982905982905983</v>
          </cell>
          <cell r="GV25">
            <v>488</v>
          </cell>
          <cell r="GW25">
            <v>2.8688524590163933</v>
          </cell>
          <cell r="GX25">
            <v>0.47950819672131145</v>
          </cell>
          <cell r="GY25">
            <v>20</v>
          </cell>
          <cell r="GZ25">
            <v>1.6</v>
          </cell>
          <cell r="HA25">
            <v>57</v>
          </cell>
          <cell r="HB25">
            <v>0.56140350877192979</v>
          </cell>
          <cell r="HC25">
            <v>0.35087719298245612</v>
          </cell>
          <cell r="HD25">
            <v>131</v>
          </cell>
          <cell r="HE25">
            <v>2.7480916030534353</v>
          </cell>
          <cell r="HF25">
            <v>177</v>
          </cell>
          <cell r="HG25">
            <v>2.0338983050847457</v>
          </cell>
          <cell r="HH25">
            <v>0.74011299435028244</v>
          </cell>
          <cell r="HI25">
            <v>42</v>
          </cell>
          <cell r="HJ25">
            <v>0.19047619047619047</v>
          </cell>
          <cell r="HK25">
            <v>70</v>
          </cell>
          <cell r="HL25">
            <v>0.11428571428571428</v>
          </cell>
          <cell r="HM25">
            <v>0.6</v>
          </cell>
          <cell r="HN25">
            <v>25</v>
          </cell>
          <cell r="HO25">
            <v>1.04</v>
          </cell>
          <cell r="HP25">
            <v>36</v>
          </cell>
          <cell r="HQ25">
            <v>0.72222222222222221</v>
          </cell>
          <cell r="HR25">
            <v>0.69444444444444442</v>
          </cell>
          <cell r="HS25">
            <v>3.7010159651669086</v>
          </cell>
          <cell r="HT25">
            <v>1.8231991525423727</v>
          </cell>
          <cell r="HU25">
            <v>0.64722222222222214</v>
          </cell>
          <cell r="HV25">
            <v>45</v>
          </cell>
          <cell r="HW25">
            <v>1.8</v>
          </cell>
          <cell r="HX25">
            <v>37</v>
          </cell>
          <cell r="HY25">
            <v>2.189189189189189</v>
          </cell>
          <cell r="HZ25">
            <v>1.2162162162162162</v>
          </cell>
          <cell r="IA25">
            <v>0</v>
          </cell>
          <cell r="IB25">
            <v>0</v>
          </cell>
          <cell r="IC25">
            <v>0</v>
          </cell>
          <cell r="ID25">
            <v>0</v>
          </cell>
          <cell r="IE25">
            <v>0</v>
          </cell>
          <cell r="IF25">
            <v>18</v>
          </cell>
          <cell r="IG25">
            <v>4.166666666666667</v>
          </cell>
          <cell r="IH25">
            <v>47</v>
          </cell>
          <cell r="II25">
            <v>1.5957446808510638</v>
          </cell>
          <cell r="IJ25">
            <v>0.38297872340425532</v>
          </cell>
          <cell r="IK25">
            <v>164</v>
          </cell>
          <cell r="IL25">
            <v>2.7865853658536586</v>
          </cell>
          <cell r="IM25">
            <v>201</v>
          </cell>
          <cell r="IN25">
            <v>2.2736318407960199</v>
          </cell>
          <cell r="IO25">
            <v>0.8159203980099502</v>
          </cell>
          <cell r="IP25">
            <v>2.7004405286343611</v>
          </cell>
          <cell r="IQ25">
            <v>2.189189189189189</v>
          </cell>
          <cell r="IR25">
            <v>0.8159203980099502</v>
          </cell>
          <cell r="IS25">
            <v>0</v>
          </cell>
          <cell r="IT25">
            <v>0</v>
          </cell>
          <cell r="IU25">
            <v>15</v>
          </cell>
          <cell r="IV25">
            <v>3.5333333333333332</v>
          </cell>
          <cell r="IW25">
            <v>0</v>
          </cell>
          <cell r="IX25">
            <v>47</v>
          </cell>
          <cell r="IY25">
            <v>12.063829787234043</v>
          </cell>
          <cell r="IZ25">
            <v>125</v>
          </cell>
          <cell r="JA25">
            <v>4.5359999999999996</v>
          </cell>
          <cell r="JB25">
            <v>0.376</v>
          </cell>
          <cell r="JC25">
            <v>13.191489361702128</v>
          </cell>
          <cell r="JD25">
            <v>4.0346666666666664</v>
          </cell>
          <cell r="JE25">
            <v>0.188</v>
          </cell>
          <cell r="JF25">
            <v>176</v>
          </cell>
          <cell r="JG25">
            <v>2.8181818181818183</v>
          </cell>
          <cell r="JH25">
            <v>179</v>
          </cell>
          <cell r="JI25">
            <v>2.7709497206703912</v>
          </cell>
          <cell r="JJ25">
            <v>0.98324022346368711</v>
          </cell>
          <cell r="JK25">
            <v>0</v>
          </cell>
          <cell r="JL25">
            <v>0</v>
          </cell>
          <cell r="JM25">
            <v>0</v>
          </cell>
          <cell r="JN25">
            <v>0</v>
          </cell>
          <cell r="JO25">
            <v>0</v>
          </cell>
          <cell r="JP25">
            <v>0</v>
          </cell>
          <cell r="JQ25">
            <v>0</v>
          </cell>
          <cell r="JR25">
            <v>0</v>
          </cell>
          <cell r="JS25">
            <v>0</v>
          </cell>
          <cell r="JT25">
            <v>0</v>
          </cell>
          <cell r="JU25">
            <v>34</v>
          </cell>
          <cell r="JV25">
            <v>0.47058823529411764</v>
          </cell>
          <cell r="JW25">
            <v>48</v>
          </cell>
          <cell r="JX25">
            <v>0.33333333333333331</v>
          </cell>
          <cell r="JY25">
            <v>0.70833333333333337</v>
          </cell>
          <cell r="JZ25">
            <v>46</v>
          </cell>
          <cell r="KA25">
            <v>2.7173913043478262</v>
          </cell>
          <cell r="KB25">
            <v>49</v>
          </cell>
          <cell r="KC25">
            <v>2.5510204081632653</v>
          </cell>
          <cell r="KD25">
            <v>0.93877551020408168</v>
          </cell>
          <cell r="KE25">
            <v>0</v>
          </cell>
          <cell r="KF25">
            <v>0</v>
          </cell>
          <cell r="KG25">
            <v>0</v>
          </cell>
          <cell r="KH25">
            <v>0</v>
          </cell>
          <cell r="KI25">
            <v>0</v>
          </cell>
          <cell r="KJ25">
            <v>38</v>
          </cell>
          <cell r="KK25">
            <v>2.3684210526315788</v>
          </cell>
          <cell r="KL25">
            <v>50</v>
          </cell>
          <cell r="KM25">
            <v>1.8</v>
          </cell>
          <cell r="KN25">
            <v>0.76</v>
          </cell>
          <cell r="KO25">
            <v>20</v>
          </cell>
          <cell r="KP25">
            <v>4.9000000000000004</v>
          </cell>
          <cell r="KQ25">
            <v>10</v>
          </cell>
          <cell r="KR25">
            <v>9.8000000000000007</v>
          </cell>
          <cell r="KS25">
            <v>2</v>
          </cell>
          <cell r="KT25">
            <v>26</v>
          </cell>
          <cell r="KU25">
            <v>4.8076923076923075</v>
          </cell>
          <cell r="KV25">
            <v>40</v>
          </cell>
          <cell r="KW25">
            <v>3.125</v>
          </cell>
          <cell r="KX25">
            <v>0.65</v>
          </cell>
          <cell r="KY25">
            <v>0</v>
          </cell>
          <cell r="KZ25">
            <v>0</v>
          </cell>
          <cell r="LA25">
            <v>0</v>
          </cell>
          <cell r="LB25">
            <v>0</v>
          </cell>
          <cell r="LC25">
            <v>0</v>
          </cell>
          <cell r="LD25">
            <v>95</v>
          </cell>
          <cell r="LE25">
            <v>4.094736842105263</v>
          </cell>
          <cell r="LF25">
            <v>162</v>
          </cell>
          <cell r="LG25">
            <v>2.4012345679012346</v>
          </cell>
          <cell r="LH25">
            <v>0.5864197530864198</v>
          </cell>
          <cell r="LI25">
            <v>3.0781609195402297</v>
          </cell>
          <cell r="LJ25">
            <v>2.5510204081632653</v>
          </cell>
          <cell r="LK25">
            <v>0.76</v>
          </cell>
          <cell r="LL25">
            <v>8</v>
          </cell>
          <cell r="LM25">
            <v>2.125</v>
          </cell>
          <cell r="LN25">
            <v>47</v>
          </cell>
          <cell r="LO25">
            <v>0.36170212765957449</v>
          </cell>
          <cell r="LP25">
            <v>0.1702127659574468</v>
          </cell>
          <cell r="LQ25">
            <v>7</v>
          </cell>
          <cell r="LR25">
            <v>1.1428571428571428</v>
          </cell>
          <cell r="LS25">
            <v>13</v>
          </cell>
          <cell r="LT25">
            <v>0.61538461538461542</v>
          </cell>
          <cell r="LU25">
            <v>0.53846153846153844</v>
          </cell>
          <cell r="LV25">
            <v>15</v>
          </cell>
          <cell r="LW25">
            <v>3.2666666666666666</v>
          </cell>
          <cell r="LX25">
            <v>20</v>
          </cell>
          <cell r="LY25">
            <v>2.4500000000000002</v>
          </cell>
          <cell r="LZ25">
            <v>0.75</v>
          </cell>
          <cell r="MA25">
            <v>68</v>
          </cell>
          <cell r="MB25">
            <v>0.17647058823529413</v>
          </cell>
          <cell r="MC25">
            <v>84</v>
          </cell>
          <cell r="MD25">
            <v>0.14285714285714285</v>
          </cell>
          <cell r="ME25">
            <v>0.80952380952380953</v>
          </cell>
          <cell r="MF25">
            <v>0.87755102040816324</v>
          </cell>
          <cell r="MG25">
            <v>0.48854337152209493</v>
          </cell>
          <cell r="MH25">
            <v>0.64423076923076916</v>
          </cell>
          <cell r="MI25">
            <v>0</v>
          </cell>
          <cell r="MJ25">
            <v>0</v>
          </cell>
          <cell r="MK25">
            <v>0</v>
          </cell>
          <cell r="ML25">
            <v>0</v>
          </cell>
          <cell r="MM25">
            <v>0</v>
          </cell>
          <cell r="MN25">
            <v>136</v>
          </cell>
          <cell r="MO25">
            <v>3.6323529411764706</v>
          </cell>
          <cell r="MP25">
            <v>168</v>
          </cell>
          <cell r="MQ25">
            <v>2.9404761904761907</v>
          </cell>
          <cell r="MR25">
            <v>0.80952380952380953</v>
          </cell>
          <cell r="MS25">
            <v>0</v>
          </cell>
          <cell r="MT25">
            <v>0</v>
          </cell>
          <cell r="MU25">
            <v>30</v>
          </cell>
          <cell r="MV25">
            <v>0</v>
          </cell>
          <cell r="MW25">
            <v>0</v>
          </cell>
          <cell r="MX25">
            <v>54</v>
          </cell>
          <cell r="MY25">
            <v>2.4814814814814814</v>
          </cell>
          <cell r="MZ25">
            <v>62</v>
          </cell>
          <cell r="NA25">
            <v>2.161290322580645</v>
          </cell>
          <cell r="NB25">
            <v>0.87096774193548387</v>
          </cell>
          <cell r="NC25">
            <v>3.3052631578947369</v>
          </cell>
          <cell r="ND25">
            <v>2.161290322580645</v>
          </cell>
          <cell r="NE25">
            <v>0.80952380952380953</v>
          </cell>
          <cell r="NF25">
            <v>114</v>
          </cell>
          <cell r="NG25">
            <v>0</v>
          </cell>
          <cell r="NH25">
            <v>132</v>
          </cell>
          <cell r="NI25">
            <v>0</v>
          </cell>
          <cell r="NJ25">
            <v>0.86363636363636365</v>
          </cell>
          <cell r="NK25">
            <v>0</v>
          </cell>
          <cell r="NL25">
            <v>0</v>
          </cell>
          <cell r="NM25">
            <v>0</v>
          </cell>
          <cell r="NN25">
            <v>0</v>
          </cell>
          <cell r="NO25">
            <v>0</v>
          </cell>
          <cell r="NP25">
            <v>0</v>
          </cell>
          <cell r="NQ25">
            <v>0</v>
          </cell>
          <cell r="NR25">
            <v>0</v>
          </cell>
          <cell r="NS25">
            <v>0</v>
          </cell>
          <cell r="NT25">
            <v>0</v>
          </cell>
          <cell r="NU25">
            <v>107</v>
          </cell>
          <cell r="NV25">
            <v>0.77570093457943923</v>
          </cell>
          <cell r="NW25">
            <v>28</v>
          </cell>
          <cell r="NX25">
            <v>2.9642857142857144</v>
          </cell>
          <cell r="NY25">
            <v>3.8214285714285716</v>
          </cell>
          <cell r="NZ25">
            <v>0.3755656108597285</v>
          </cell>
          <cell r="OA25">
            <v>1.4821428571428572</v>
          </cell>
          <cell r="OB25">
            <v>2.3425324675324677</v>
          </cell>
          <cell r="OC25">
            <v>3.3052631578947369</v>
          </cell>
          <cell r="OD25">
            <v>2.161290322580645</v>
          </cell>
          <cell r="OE25">
            <v>0.64722222222222214</v>
          </cell>
          <cell r="OF25">
            <v>3689</v>
          </cell>
          <cell r="OG25">
            <v>0</v>
          </cell>
          <cell r="OH25">
            <v>6145</v>
          </cell>
          <cell r="OI25">
            <v>0</v>
          </cell>
        </row>
        <row r="26">
          <cell r="D26" t="str">
            <v>CP1A09S160</v>
          </cell>
          <cell r="E26" t="str">
            <v>LOPINAVIR/RITONAVIR (KALETRA)  80 mg + 20 mg  SUSPENSIÓN ORAL  FRASCO x 120 ml</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10</v>
          </cell>
          <cell r="AP26">
            <v>1.9</v>
          </cell>
          <cell r="AQ26">
            <v>4</v>
          </cell>
          <cell r="AR26">
            <v>4.75</v>
          </cell>
          <cell r="AS26">
            <v>2.5</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10</v>
          </cell>
          <cell r="BT26">
            <v>18.7</v>
          </cell>
          <cell r="BU26">
            <v>58</v>
          </cell>
          <cell r="BV26">
            <v>3.2241379310344827</v>
          </cell>
          <cell r="BW26">
            <v>0.17241379310344829</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4</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v>0</v>
          </cell>
          <cell r="DU26">
            <v>0</v>
          </cell>
          <cell r="DV26">
            <v>0</v>
          </cell>
          <cell r="DW26">
            <v>0</v>
          </cell>
          <cell r="DX26">
            <v>0</v>
          </cell>
          <cell r="DY26">
            <v>0</v>
          </cell>
          <cell r="DZ26">
            <v>0</v>
          </cell>
          <cell r="EA26">
            <v>0</v>
          </cell>
          <cell r="EB26">
            <v>0</v>
          </cell>
          <cell r="EC26">
            <v>1</v>
          </cell>
          <cell r="ED26">
            <v>0</v>
          </cell>
          <cell r="EE26">
            <v>0</v>
          </cell>
          <cell r="EF26">
            <v>0</v>
          </cell>
          <cell r="EG26">
            <v>0</v>
          </cell>
          <cell r="EH26">
            <v>0</v>
          </cell>
          <cell r="EI26">
            <v>0</v>
          </cell>
          <cell r="EJ26">
            <v>0</v>
          </cell>
          <cell r="EK26">
            <v>0</v>
          </cell>
          <cell r="EL26">
            <v>0</v>
          </cell>
          <cell r="EM26">
            <v>0</v>
          </cell>
          <cell r="EN26">
            <v>0</v>
          </cell>
          <cell r="EO26">
            <v>0</v>
          </cell>
          <cell r="EP26">
            <v>10.3</v>
          </cell>
          <cell r="EQ26">
            <v>0</v>
          </cell>
          <cell r="ER26">
            <v>8.6206896551724144E-2</v>
          </cell>
          <cell r="ES26">
            <v>0</v>
          </cell>
          <cell r="ET26">
            <v>0</v>
          </cell>
          <cell r="EU26">
            <v>0</v>
          </cell>
          <cell r="EV26">
            <v>0</v>
          </cell>
          <cell r="EW26">
            <v>0</v>
          </cell>
          <cell r="EX26">
            <v>0</v>
          </cell>
          <cell r="EY26">
            <v>0</v>
          </cell>
          <cell r="EZ26">
            <v>0</v>
          </cell>
          <cell r="FA26">
            <v>0</v>
          </cell>
          <cell r="FB26">
            <v>0</v>
          </cell>
          <cell r="FC26">
            <v>0</v>
          </cell>
          <cell r="FD26">
            <v>0</v>
          </cell>
          <cell r="FE26">
            <v>0</v>
          </cell>
          <cell r="FF26">
            <v>0</v>
          </cell>
          <cell r="FG26">
            <v>0</v>
          </cell>
          <cell r="FH26">
            <v>0</v>
          </cell>
          <cell r="FI26">
            <v>0</v>
          </cell>
          <cell r="FJ26">
            <v>0</v>
          </cell>
          <cell r="FK26">
            <v>0</v>
          </cell>
          <cell r="FL26">
            <v>0</v>
          </cell>
          <cell r="FM26">
            <v>0</v>
          </cell>
          <cell r="FN26">
            <v>0</v>
          </cell>
          <cell r="FO26">
            <v>0</v>
          </cell>
          <cell r="FP26">
            <v>2</v>
          </cell>
          <cell r="FQ26">
            <v>16.5</v>
          </cell>
          <cell r="FR26">
            <v>9</v>
          </cell>
          <cell r="FS26">
            <v>3.6666666666666665</v>
          </cell>
          <cell r="FT26">
            <v>0.22222222222222221</v>
          </cell>
          <cell r="FU26">
            <v>0</v>
          </cell>
          <cell r="FV26">
            <v>0</v>
          </cell>
          <cell r="FW26">
            <v>0</v>
          </cell>
          <cell r="FX26">
            <v>0</v>
          </cell>
          <cell r="FY26">
            <v>0</v>
          </cell>
          <cell r="FZ26">
            <v>0</v>
          </cell>
          <cell r="GA26">
            <v>0</v>
          </cell>
          <cell r="GB26">
            <v>0</v>
          </cell>
          <cell r="GC26">
            <v>0</v>
          </cell>
          <cell r="GD26">
            <v>0</v>
          </cell>
          <cell r="GE26">
            <v>0</v>
          </cell>
          <cell r="GF26">
            <v>0</v>
          </cell>
          <cell r="GG26">
            <v>0</v>
          </cell>
          <cell r="GH26">
            <v>0</v>
          </cell>
          <cell r="GI26">
            <v>0</v>
          </cell>
          <cell r="GJ26">
            <v>0</v>
          </cell>
          <cell r="GK26">
            <v>0</v>
          </cell>
          <cell r="GL26">
            <v>0</v>
          </cell>
          <cell r="GM26">
            <v>0</v>
          </cell>
          <cell r="GN26">
            <v>0</v>
          </cell>
          <cell r="GO26">
            <v>0</v>
          </cell>
          <cell r="GP26">
            <v>0</v>
          </cell>
          <cell r="GQ26">
            <v>0</v>
          </cell>
          <cell r="GR26">
            <v>0</v>
          </cell>
          <cell r="GS26">
            <v>0</v>
          </cell>
          <cell r="GT26">
            <v>0</v>
          </cell>
          <cell r="GU26">
            <v>0</v>
          </cell>
          <cell r="GV26">
            <v>0</v>
          </cell>
          <cell r="GW26">
            <v>0</v>
          </cell>
          <cell r="GX26">
            <v>0</v>
          </cell>
          <cell r="GY26">
            <v>0</v>
          </cell>
          <cell r="GZ26">
            <v>0</v>
          </cell>
          <cell r="HA26">
            <v>0</v>
          </cell>
          <cell r="HB26">
            <v>0</v>
          </cell>
          <cell r="HC26">
            <v>0</v>
          </cell>
          <cell r="HD26">
            <v>0</v>
          </cell>
          <cell r="HE26">
            <v>0</v>
          </cell>
          <cell r="HF26">
            <v>1</v>
          </cell>
          <cell r="HG26">
            <v>0</v>
          </cell>
          <cell r="HH26">
            <v>0</v>
          </cell>
          <cell r="HI26">
            <v>0</v>
          </cell>
          <cell r="HJ26">
            <v>0</v>
          </cell>
          <cell r="HK26">
            <v>0</v>
          </cell>
          <cell r="HL26">
            <v>0</v>
          </cell>
          <cell r="HM26">
            <v>0</v>
          </cell>
          <cell r="HN26">
            <v>0</v>
          </cell>
          <cell r="HO26">
            <v>0</v>
          </cell>
          <cell r="HP26">
            <v>0</v>
          </cell>
          <cell r="HQ26">
            <v>0</v>
          </cell>
          <cell r="HR26">
            <v>0</v>
          </cell>
          <cell r="HS26">
            <v>16.5</v>
          </cell>
          <cell r="HT26">
            <v>1.8333333333333333</v>
          </cell>
          <cell r="HU26">
            <v>0.1111111111111111</v>
          </cell>
          <cell r="HV26">
            <v>0</v>
          </cell>
          <cell r="HW26">
            <v>0</v>
          </cell>
          <cell r="HX26">
            <v>0</v>
          </cell>
          <cell r="HY26">
            <v>0</v>
          </cell>
          <cell r="HZ26">
            <v>0</v>
          </cell>
          <cell r="IA26">
            <v>0</v>
          </cell>
          <cell r="IB26">
            <v>0</v>
          </cell>
          <cell r="IC26">
            <v>0</v>
          </cell>
          <cell r="ID26">
            <v>0</v>
          </cell>
          <cell r="IE26">
            <v>0</v>
          </cell>
          <cell r="IF26">
            <v>0</v>
          </cell>
          <cell r="IG26">
            <v>0</v>
          </cell>
          <cell r="IH26">
            <v>0</v>
          </cell>
          <cell r="II26">
            <v>0</v>
          </cell>
          <cell r="IJ26">
            <v>0</v>
          </cell>
          <cell r="IK26">
            <v>2</v>
          </cell>
          <cell r="IL26">
            <v>2</v>
          </cell>
          <cell r="IM26">
            <v>2</v>
          </cell>
          <cell r="IN26">
            <v>2</v>
          </cell>
          <cell r="IO26">
            <v>1</v>
          </cell>
          <cell r="IP26">
            <v>2</v>
          </cell>
          <cell r="IQ26">
            <v>2</v>
          </cell>
          <cell r="IR26">
            <v>1</v>
          </cell>
          <cell r="IS26">
            <v>0</v>
          </cell>
          <cell r="IT26">
            <v>0</v>
          </cell>
          <cell r="IU26">
            <v>0</v>
          </cell>
          <cell r="IV26">
            <v>0</v>
          </cell>
          <cell r="IW26">
            <v>0</v>
          </cell>
          <cell r="IX26">
            <v>0</v>
          </cell>
          <cell r="IY26">
            <v>0</v>
          </cell>
          <cell r="IZ26">
            <v>5</v>
          </cell>
          <cell r="JA26">
            <v>1.6</v>
          </cell>
          <cell r="JB26">
            <v>0</v>
          </cell>
          <cell r="JC26">
            <v>0</v>
          </cell>
          <cell r="JD26">
            <v>1.6</v>
          </cell>
          <cell r="JE26">
            <v>0</v>
          </cell>
          <cell r="JF26">
            <v>6</v>
          </cell>
          <cell r="JG26">
            <v>3.5</v>
          </cell>
          <cell r="JH26">
            <v>5</v>
          </cell>
          <cell r="JI26">
            <v>4.2</v>
          </cell>
          <cell r="JJ26">
            <v>1.2</v>
          </cell>
          <cell r="JK26">
            <v>0</v>
          </cell>
          <cell r="JL26">
            <v>0</v>
          </cell>
          <cell r="JM26">
            <v>0</v>
          </cell>
          <cell r="JN26">
            <v>0</v>
          </cell>
          <cell r="JO26">
            <v>0</v>
          </cell>
          <cell r="JP26">
            <v>0</v>
          </cell>
          <cell r="JQ26">
            <v>0</v>
          </cell>
          <cell r="JR26">
            <v>0</v>
          </cell>
          <cell r="JS26">
            <v>0</v>
          </cell>
          <cell r="JT26">
            <v>0</v>
          </cell>
          <cell r="JU26">
            <v>0</v>
          </cell>
          <cell r="JV26">
            <v>0</v>
          </cell>
          <cell r="JW26">
            <v>0</v>
          </cell>
          <cell r="JX26">
            <v>0</v>
          </cell>
          <cell r="JY26">
            <v>0</v>
          </cell>
          <cell r="JZ26">
            <v>0</v>
          </cell>
          <cell r="KA26">
            <v>0</v>
          </cell>
          <cell r="KB26">
            <v>0</v>
          </cell>
          <cell r="KC26">
            <v>0</v>
          </cell>
          <cell r="KD26">
            <v>0</v>
          </cell>
          <cell r="KE26">
            <v>0</v>
          </cell>
          <cell r="KF26">
            <v>0</v>
          </cell>
          <cell r="KG26">
            <v>0</v>
          </cell>
          <cell r="KH26">
            <v>0</v>
          </cell>
          <cell r="KI26">
            <v>0</v>
          </cell>
          <cell r="KJ26">
            <v>0</v>
          </cell>
          <cell r="KK26">
            <v>0</v>
          </cell>
          <cell r="KL26">
            <v>0</v>
          </cell>
          <cell r="KM26">
            <v>0</v>
          </cell>
          <cell r="KN26">
            <v>0</v>
          </cell>
          <cell r="KO26">
            <v>0</v>
          </cell>
          <cell r="KP26">
            <v>0</v>
          </cell>
          <cell r="KQ26">
            <v>0</v>
          </cell>
          <cell r="KR26">
            <v>0</v>
          </cell>
          <cell r="KS26">
            <v>0</v>
          </cell>
          <cell r="KT26">
            <v>0</v>
          </cell>
          <cell r="KU26">
            <v>0</v>
          </cell>
          <cell r="KV26">
            <v>0</v>
          </cell>
          <cell r="KW26">
            <v>0</v>
          </cell>
          <cell r="KX26">
            <v>0</v>
          </cell>
          <cell r="KY26">
            <v>0</v>
          </cell>
          <cell r="KZ26">
            <v>0</v>
          </cell>
          <cell r="LA26">
            <v>0</v>
          </cell>
          <cell r="LB26">
            <v>0</v>
          </cell>
          <cell r="LC26">
            <v>0</v>
          </cell>
          <cell r="LD26">
            <v>0</v>
          </cell>
          <cell r="LE26">
            <v>0</v>
          </cell>
          <cell r="LF26">
            <v>0</v>
          </cell>
          <cell r="LG26">
            <v>0</v>
          </cell>
          <cell r="LH26">
            <v>0</v>
          </cell>
          <cell r="LI26">
            <v>3.5</v>
          </cell>
          <cell r="LJ26">
            <v>4.2</v>
          </cell>
          <cell r="LK26">
            <v>1.2</v>
          </cell>
          <cell r="LL26">
            <v>0</v>
          </cell>
          <cell r="LM26">
            <v>0</v>
          </cell>
          <cell r="LN26">
            <v>1</v>
          </cell>
          <cell r="LO26">
            <v>12</v>
          </cell>
          <cell r="LP26">
            <v>0</v>
          </cell>
          <cell r="LQ26">
            <v>0</v>
          </cell>
          <cell r="LR26">
            <v>0</v>
          </cell>
          <cell r="LS26">
            <v>0</v>
          </cell>
          <cell r="LT26">
            <v>0</v>
          </cell>
          <cell r="LU26">
            <v>0</v>
          </cell>
          <cell r="LV26">
            <v>3</v>
          </cell>
          <cell r="LW26">
            <v>0</v>
          </cell>
          <cell r="LX26">
            <v>1</v>
          </cell>
          <cell r="LY26">
            <v>0</v>
          </cell>
          <cell r="LZ26">
            <v>3</v>
          </cell>
          <cell r="MA26">
            <v>0</v>
          </cell>
          <cell r="MB26">
            <v>0</v>
          </cell>
          <cell r="MC26">
            <v>1</v>
          </cell>
          <cell r="MD26">
            <v>0</v>
          </cell>
          <cell r="ME26">
            <v>0</v>
          </cell>
          <cell r="MF26">
            <v>4</v>
          </cell>
          <cell r="MG26">
            <v>0</v>
          </cell>
          <cell r="MH26">
            <v>0</v>
          </cell>
          <cell r="MI26">
            <v>0</v>
          </cell>
          <cell r="MJ26">
            <v>0</v>
          </cell>
          <cell r="MK26">
            <v>0</v>
          </cell>
          <cell r="ML26">
            <v>0</v>
          </cell>
          <cell r="MM26">
            <v>0</v>
          </cell>
          <cell r="MN26">
            <v>0</v>
          </cell>
          <cell r="MO26">
            <v>0</v>
          </cell>
          <cell r="MP26">
            <v>1</v>
          </cell>
          <cell r="MQ26">
            <v>0</v>
          </cell>
          <cell r="MR26">
            <v>0</v>
          </cell>
          <cell r="MS26">
            <v>10</v>
          </cell>
          <cell r="MT26">
            <v>2.9</v>
          </cell>
          <cell r="MU26">
            <v>0</v>
          </cell>
          <cell r="MV26">
            <v>0</v>
          </cell>
          <cell r="MW26">
            <v>0</v>
          </cell>
          <cell r="MX26">
            <v>0</v>
          </cell>
          <cell r="MY26">
            <v>0</v>
          </cell>
          <cell r="MZ26">
            <v>1</v>
          </cell>
          <cell r="NA26">
            <v>0</v>
          </cell>
          <cell r="NB26">
            <v>0</v>
          </cell>
          <cell r="NC26">
            <v>2.9</v>
          </cell>
          <cell r="ND26">
            <v>0</v>
          </cell>
          <cell r="NE26">
            <v>0</v>
          </cell>
          <cell r="NF26">
            <v>0</v>
          </cell>
          <cell r="NG26">
            <v>0</v>
          </cell>
          <cell r="NH26">
            <v>0</v>
          </cell>
          <cell r="NI26">
            <v>0</v>
          </cell>
          <cell r="NJ26">
            <v>0</v>
          </cell>
          <cell r="NK26">
            <v>0</v>
          </cell>
          <cell r="NL26">
            <v>0</v>
          </cell>
          <cell r="NM26">
            <v>0</v>
          </cell>
          <cell r="NN26">
            <v>0</v>
          </cell>
          <cell r="NO26">
            <v>0</v>
          </cell>
          <cell r="NP26">
            <v>0</v>
          </cell>
          <cell r="NQ26">
            <v>0</v>
          </cell>
          <cell r="NR26">
            <v>0</v>
          </cell>
          <cell r="NS26">
            <v>0</v>
          </cell>
          <cell r="NT26">
            <v>0</v>
          </cell>
          <cell r="NU26">
            <v>0</v>
          </cell>
          <cell r="NV26">
            <v>0</v>
          </cell>
          <cell r="NW26">
            <v>0</v>
          </cell>
          <cell r="NX26">
            <v>0</v>
          </cell>
          <cell r="NY26">
            <v>0</v>
          </cell>
          <cell r="NZ26">
            <v>0</v>
          </cell>
          <cell r="OA26">
            <v>0</v>
          </cell>
          <cell r="OB26">
            <v>0</v>
          </cell>
          <cell r="OC26">
            <v>3.75</v>
          </cell>
          <cell r="OD26">
            <v>1.6</v>
          </cell>
          <cell r="OE26">
            <v>8.6206896551724144E-2</v>
          </cell>
          <cell r="OF26">
            <v>43</v>
          </cell>
          <cell r="OG26">
            <v>0</v>
          </cell>
          <cell r="OH26">
            <v>102</v>
          </cell>
          <cell r="OI26">
            <v>0</v>
          </cell>
        </row>
        <row r="27">
          <cell r="D27" t="str">
            <v>CP1C01T060</v>
          </cell>
          <cell r="E27" t="str">
            <v>NEVIRAPINA  200 mg  TABLETA  FRASCO</v>
          </cell>
          <cell r="F27">
            <v>0</v>
          </cell>
          <cell r="G27">
            <v>0</v>
          </cell>
          <cell r="H27">
            <v>0</v>
          </cell>
          <cell r="I27">
            <v>0</v>
          </cell>
          <cell r="J27">
            <v>0</v>
          </cell>
          <cell r="K27">
            <v>0</v>
          </cell>
          <cell r="L27">
            <v>0</v>
          </cell>
          <cell r="M27">
            <v>1</v>
          </cell>
          <cell r="N27">
            <v>4</v>
          </cell>
          <cell r="O27">
            <v>0</v>
          </cell>
          <cell r="P27">
            <v>6</v>
          </cell>
          <cell r="Q27">
            <v>3.8333333333333335</v>
          </cell>
          <cell r="R27">
            <v>8</v>
          </cell>
          <cell r="S27">
            <v>2.875</v>
          </cell>
          <cell r="T27">
            <v>0.75</v>
          </cell>
          <cell r="U27">
            <v>0</v>
          </cell>
          <cell r="V27">
            <v>0</v>
          </cell>
          <cell r="W27">
            <v>0</v>
          </cell>
          <cell r="X27">
            <v>0</v>
          </cell>
          <cell r="Y27">
            <v>0</v>
          </cell>
          <cell r="Z27">
            <v>8</v>
          </cell>
          <cell r="AA27">
            <v>2.375</v>
          </cell>
          <cell r="AB27">
            <v>10</v>
          </cell>
          <cell r="AC27">
            <v>1.9</v>
          </cell>
          <cell r="AD27">
            <v>0.8</v>
          </cell>
          <cell r="AE27">
            <v>38</v>
          </cell>
          <cell r="AF27">
            <v>3.5263157894736841</v>
          </cell>
          <cell r="AG27">
            <v>75</v>
          </cell>
          <cell r="AH27">
            <v>1.7866666666666666</v>
          </cell>
          <cell r="AI27">
            <v>0.50666666666666671</v>
          </cell>
          <cell r="AJ27">
            <v>1</v>
          </cell>
          <cell r="AK27">
            <v>12</v>
          </cell>
          <cell r="AL27">
            <v>4</v>
          </cell>
          <cell r="AM27">
            <v>3</v>
          </cell>
          <cell r="AN27">
            <v>0.25</v>
          </cell>
          <cell r="AO27">
            <v>2</v>
          </cell>
          <cell r="AP27">
            <v>16</v>
          </cell>
          <cell r="AQ27">
            <v>8</v>
          </cell>
          <cell r="AR27">
            <v>4</v>
          </cell>
          <cell r="AS27">
            <v>0.25</v>
          </cell>
          <cell r="AT27">
            <v>12</v>
          </cell>
          <cell r="AU27">
            <v>3.4166666666666665</v>
          </cell>
          <cell r="AV27">
            <v>20</v>
          </cell>
          <cell r="AW27">
            <v>2.0499999999999998</v>
          </cell>
          <cell r="AX27">
            <v>0.6</v>
          </cell>
          <cell r="AY27">
            <v>0</v>
          </cell>
          <cell r="AZ27">
            <v>0</v>
          </cell>
          <cell r="BA27">
            <v>1</v>
          </cell>
          <cell r="BB27">
            <v>0</v>
          </cell>
          <cell r="BC27">
            <v>0</v>
          </cell>
          <cell r="BD27">
            <v>0</v>
          </cell>
          <cell r="BE27">
            <v>0</v>
          </cell>
          <cell r="BF27">
            <v>3</v>
          </cell>
          <cell r="BG27">
            <v>3.6666666666666665</v>
          </cell>
          <cell r="BH27">
            <v>0</v>
          </cell>
          <cell r="BI27">
            <v>0</v>
          </cell>
          <cell r="BJ27">
            <v>0</v>
          </cell>
          <cell r="BK27">
            <v>0</v>
          </cell>
          <cell r="BL27">
            <v>0</v>
          </cell>
          <cell r="BM27">
            <v>0</v>
          </cell>
          <cell r="BN27">
            <v>0</v>
          </cell>
          <cell r="BO27">
            <v>0</v>
          </cell>
          <cell r="BP27">
            <v>0</v>
          </cell>
          <cell r="BQ27">
            <v>0</v>
          </cell>
          <cell r="BR27">
            <v>0</v>
          </cell>
          <cell r="BS27">
            <v>0</v>
          </cell>
          <cell r="BT27">
            <v>0</v>
          </cell>
          <cell r="BU27">
            <v>17</v>
          </cell>
          <cell r="BV27">
            <v>5.9411764705882355</v>
          </cell>
          <cell r="BW27">
            <v>0</v>
          </cell>
          <cell r="BX27">
            <v>0</v>
          </cell>
          <cell r="BY27">
            <v>0</v>
          </cell>
          <cell r="BZ27">
            <v>0</v>
          </cell>
          <cell r="CA27">
            <v>0</v>
          </cell>
          <cell r="CB27">
            <v>0</v>
          </cell>
          <cell r="CC27">
            <v>0</v>
          </cell>
          <cell r="CD27">
            <v>0</v>
          </cell>
          <cell r="CE27">
            <v>3</v>
          </cell>
          <cell r="CF27">
            <v>3.3333333333333335</v>
          </cell>
          <cell r="CG27">
            <v>0</v>
          </cell>
          <cell r="CH27">
            <v>0</v>
          </cell>
          <cell r="CI27">
            <v>0</v>
          </cell>
          <cell r="CJ27">
            <v>0</v>
          </cell>
          <cell r="CK27">
            <v>0</v>
          </cell>
          <cell r="CL27">
            <v>0</v>
          </cell>
          <cell r="CM27">
            <v>0</v>
          </cell>
          <cell r="CN27">
            <v>0</v>
          </cell>
          <cell r="CO27">
            <v>12</v>
          </cell>
          <cell r="CP27">
            <v>0</v>
          </cell>
          <cell r="CQ27">
            <v>0</v>
          </cell>
          <cell r="CR27">
            <v>22</v>
          </cell>
          <cell r="CS27">
            <v>6.2272727272727275</v>
          </cell>
          <cell r="CT27">
            <v>44</v>
          </cell>
          <cell r="CU27">
            <v>3.1136363636363638</v>
          </cell>
          <cell r="CV27">
            <v>0.5</v>
          </cell>
          <cell r="CW27">
            <v>0</v>
          </cell>
          <cell r="CX27">
            <v>0</v>
          </cell>
          <cell r="CY27">
            <v>6</v>
          </cell>
          <cell r="CZ27">
            <v>4.333333333333333</v>
          </cell>
          <cell r="DA27">
            <v>0</v>
          </cell>
          <cell r="DB27">
            <v>5</v>
          </cell>
          <cell r="DC27">
            <v>5.4</v>
          </cell>
          <cell r="DD27">
            <v>0</v>
          </cell>
          <cell r="DE27">
            <v>0</v>
          </cell>
          <cell r="DF27">
            <v>0</v>
          </cell>
          <cell r="DG27">
            <v>1</v>
          </cell>
          <cell r="DH27">
            <v>1</v>
          </cell>
          <cell r="DI27">
            <v>2</v>
          </cell>
          <cell r="DJ27">
            <v>0.5</v>
          </cell>
          <cell r="DK27">
            <v>0.5</v>
          </cell>
          <cell r="DL27">
            <v>0</v>
          </cell>
          <cell r="DM27">
            <v>0</v>
          </cell>
          <cell r="DN27">
            <v>0</v>
          </cell>
          <cell r="DO27">
            <v>0</v>
          </cell>
          <cell r="DP27">
            <v>0</v>
          </cell>
          <cell r="DQ27">
            <v>0</v>
          </cell>
          <cell r="DR27">
            <v>0</v>
          </cell>
          <cell r="DS27">
            <v>1</v>
          </cell>
          <cell r="DT27">
            <v>0</v>
          </cell>
          <cell r="DU27">
            <v>0</v>
          </cell>
          <cell r="DV27">
            <v>0</v>
          </cell>
          <cell r="DW27">
            <v>0</v>
          </cell>
          <cell r="DX27">
            <v>0</v>
          </cell>
          <cell r="DY27">
            <v>0</v>
          </cell>
          <cell r="DZ27">
            <v>0</v>
          </cell>
          <cell r="EA27">
            <v>6</v>
          </cell>
          <cell r="EB27">
            <v>7.833333333333333</v>
          </cell>
          <cell r="EC27">
            <v>38</v>
          </cell>
          <cell r="ED27">
            <v>1.236842105263158</v>
          </cell>
          <cell r="EE27">
            <v>0.15789473684210525</v>
          </cell>
          <cell r="EF27">
            <v>0</v>
          </cell>
          <cell r="EG27">
            <v>0</v>
          </cell>
          <cell r="EH27">
            <v>0</v>
          </cell>
          <cell r="EI27">
            <v>0</v>
          </cell>
          <cell r="EJ27">
            <v>0</v>
          </cell>
          <cell r="EK27">
            <v>0</v>
          </cell>
          <cell r="EL27">
            <v>0</v>
          </cell>
          <cell r="EM27">
            <v>0</v>
          </cell>
          <cell r="EN27">
            <v>0</v>
          </cell>
          <cell r="EO27">
            <v>0</v>
          </cell>
          <cell r="EP27">
            <v>6.1881188118811883</v>
          </cell>
          <cell r="EQ27">
            <v>2.4624999999999999</v>
          </cell>
          <cell r="ER27">
            <v>0.15789473684210525</v>
          </cell>
          <cell r="ES27">
            <v>0</v>
          </cell>
          <cell r="ET27">
            <v>0</v>
          </cell>
          <cell r="EU27">
            <v>0</v>
          </cell>
          <cell r="EV27">
            <v>0</v>
          </cell>
          <cell r="EW27">
            <v>0</v>
          </cell>
          <cell r="EX27">
            <v>0</v>
          </cell>
          <cell r="EY27">
            <v>0</v>
          </cell>
          <cell r="EZ27">
            <v>0</v>
          </cell>
          <cell r="FA27">
            <v>0</v>
          </cell>
          <cell r="FB27">
            <v>0</v>
          </cell>
          <cell r="FC27">
            <v>3</v>
          </cell>
          <cell r="FD27">
            <v>7.333333333333333</v>
          </cell>
          <cell r="FE27">
            <v>3</v>
          </cell>
          <cell r="FF27">
            <v>7.333333333333333</v>
          </cell>
          <cell r="FG27">
            <v>1</v>
          </cell>
          <cell r="FH27">
            <v>0</v>
          </cell>
          <cell r="FI27">
            <v>0</v>
          </cell>
          <cell r="FJ27">
            <v>0</v>
          </cell>
          <cell r="FK27">
            <v>0</v>
          </cell>
          <cell r="FL27">
            <v>0</v>
          </cell>
          <cell r="FM27">
            <v>7.333333333333333</v>
          </cell>
          <cell r="FN27">
            <v>7.333333333333333</v>
          </cell>
          <cell r="FO27">
            <v>1</v>
          </cell>
          <cell r="FP27">
            <v>2</v>
          </cell>
          <cell r="FQ27">
            <v>7</v>
          </cell>
          <cell r="FR27">
            <v>2</v>
          </cell>
          <cell r="FS27">
            <v>7</v>
          </cell>
          <cell r="FT27">
            <v>1</v>
          </cell>
          <cell r="FU27">
            <v>0</v>
          </cell>
          <cell r="FV27">
            <v>0</v>
          </cell>
          <cell r="FW27">
            <v>0</v>
          </cell>
          <cell r="FX27">
            <v>0</v>
          </cell>
          <cell r="FY27">
            <v>0</v>
          </cell>
          <cell r="FZ27">
            <v>0</v>
          </cell>
          <cell r="GA27">
            <v>0</v>
          </cell>
          <cell r="GB27">
            <v>5</v>
          </cell>
          <cell r="GC27">
            <v>10.6</v>
          </cell>
          <cell r="GD27">
            <v>0</v>
          </cell>
          <cell r="GE27">
            <v>0</v>
          </cell>
          <cell r="GF27">
            <v>0</v>
          </cell>
          <cell r="GG27">
            <v>0</v>
          </cell>
          <cell r="GH27">
            <v>0</v>
          </cell>
          <cell r="GI27">
            <v>0</v>
          </cell>
          <cell r="GJ27">
            <v>0</v>
          </cell>
          <cell r="GK27">
            <v>0</v>
          </cell>
          <cell r="GL27">
            <v>1</v>
          </cell>
          <cell r="GM27">
            <v>50</v>
          </cell>
          <cell r="GN27">
            <v>0</v>
          </cell>
          <cell r="GO27">
            <v>0</v>
          </cell>
          <cell r="GP27">
            <v>0</v>
          </cell>
          <cell r="GQ27">
            <v>0</v>
          </cell>
          <cell r="GR27">
            <v>0</v>
          </cell>
          <cell r="GS27">
            <v>0</v>
          </cell>
          <cell r="GT27">
            <v>0</v>
          </cell>
          <cell r="GU27">
            <v>0</v>
          </cell>
          <cell r="GV27">
            <v>135</v>
          </cell>
          <cell r="GW27">
            <v>2.2222222222222223</v>
          </cell>
          <cell r="GX27">
            <v>0</v>
          </cell>
          <cell r="GY27">
            <v>0</v>
          </cell>
          <cell r="GZ27">
            <v>0</v>
          </cell>
          <cell r="HA27">
            <v>5</v>
          </cell>
          <cell r="HB27">
            <v>0</v>
          </cell>
          <cell r="HC27">
            <v>0</v>
          </cell>
          <cell r="HD27">
            <v>0</v>
          </cell>
          <cell r="HE27">
            <v>0</v>
          </cell>
          <cell r="HF27">
            <v>3</v>
          </cell>
          <cell r="HG27">
            <v>11</v>
          </cell>
          <cell r="HH27">
            <v>0</v>
          </cell>
          <cell r="HI27">
            <v>0</v>
          </cell>
          <cell r="HJ27">
            <v>0</v>
          </cell>
          <cell r="HK27">
            <v>1</v>
          </cell>
          <cell r="HL27">
            <v>0</v>
          </cell>
          <cell r="HM27">
            <v>0</v>
          </cell>
          <cell r="HN27">
            <v>1</v>
          </cell>
          <cell r="HO27">
            <v>0</v>
          </cell>
          <cell r="HP27">
            <v>2</v>
          </cell>
          <cell r="HQ27">
            <v>0</v>
          </cell>
          <cell r="HR27">
            <v>0.5</v>
          </cell>
          <cell r="HS27">
            <v>150</v>
          </cell>
          <cell r="HT27">
            <v>4.6111111111111107</v>
          </cell>
          <cell r="HU27">
            <v>0</v>
          </cell>
          <cell r="HV27">
            <v>0</v>
          </cell>
          <cell r="HW27">
            <v>0</v>
          </cell>
          <cell r="HX27">
            <v>0</v>
          </cell>
          <cell r="HY27">
            <v>0</v>
          </cell>
          <cell r="HZ27">
            <v>0</v>
          </cell>
          <cell r="IA27">
            <v>0</v>
          </cell>
          <cell r="IB27">
            <v>0</v>
          </cell>
          <cell r="IC27">
            <v>0</v>
          </cell>
          <cell r="ID27">
            <v>0</v>
          </cell>
          <cell r="IE27">
            <v>0</v>
          </cell>
          <cell r="IF27">
            <v>0</v>
          </cell>
          <cell r="IG27">
            <v>0</v>
          </cell>
          <cell r="IH27">
            <v>0</v>
          </cell>
          <cell r="II27">
            <v>0</v>
          </cell>
          <cell r="IJ27">
            <v>0</v>
          </cell>
          <cell r="IK27">
            <v>0</v>
          </cell>
          <cell r="IL27">
            <v>0</v>
          </cell>
          <cell r="IM27">
            <v>1</v>
          </cell>
          <cell r="IN27">
            <v>4</v>
          </cell>
          <cell r="IO27">
            <v>0</v>
          </cell>
          <cell r="IP27">
            <v>0</v>
          </cell>
          <cell r="IQ27">
            <v>4</v>
          </cell>
          <cell r="IR27">
            <v>0</v>
          </cell>
          <cell r="IS27">
            <v>7</v>
          </cell>
          <cell r="IT27">
            <v>0.8571428571428571</v>
          </cell>
          <cell r="IU27">
            <v>4</v>
          </cell>
          <cell r="IV27">
            <v>1.5</v>
          </cell>
          <cell r="IW27">
            <v>1.75</v>
          </cell>
          <cell r="IX27">
            <v>10</v>
          </cell>
          <cell r="IY27">
            <v>6.8</v>
          </cell>
          <cell r="IZ27">
            <v>14</v>
          </cell>
          <cell r="JA27">
            <v>4.8571428571428568</v>
          </cell>
          <cell r="JB27">
            <v>0.7142857142857143</v>
          </cell>
          <cell r="JC27">
            <v>4.3529411764705879</v>
          </cell>
          <cell r="JD27">
            <v>3.1785714285714284</v>
          </cell>
          <cell r="JE27">
            <v>1.2321428571428572</v>
          </cell>
          <cell r="JF27">
            <v>0</v>
          </cell>
          <cell r="JG27">
            <v>0</v>
          </cell>
          <cell r="JH27">
            <v>4</v>
          </cell>
          <cell r="JI27">
            <v>8.25</v>
          </cell>
          <cell r="JJ27">
            <v>0</v>
          </cell>
          <cell r="JK27">
            <v>0</v>
          </cell>
          <cell r="JL27">
            <v>0</v>
          </cell>
          <cell r="JM27">
            <v>0</v>
          </cell>
          <cell r="JN27">
            <v>0</v>
          </cell>
          <cell r="JO27">
            <v>0</v>
          </cell>
          <cell r="JP27">
            <v>0</v>
          </cell>
          <cell r="JQ27">
            <v>0</v>
          </cell>
          <cell r="JR27">
            <v>0</v>
          </cell>
          <cell r="JS27">
            <v>0</v>
          </cell>
          <cell r="JT27">
            <v>0</v>
          </cell>
          <cell r="JU27">
            <v>2</v>
          </cell>
          <cell r="JV27">
            <v>1.5</v>
          </cell>
          <cell r="JW27">
            <v>2</v>
          </cell>
          <cell r="JX27">
            <v>1.5</v>
          </cell>
          <cell r="JY27">
            <v>1</v>
          </cell>
          <cell r="JZ27">
            <v>0</v>
          </cell>
          <cell r="KA27">
            <v>0</v>
          </cell>
          <cell r="KB27">
            <v>1</v>
          </cell>
          <cell r="KC27">
            <v>14</v>
          </cell>
          <cell r="KD27">
            <v>0</v>
          </cell>
          <cell r="KE27">
            <v>0</v>
          </cell>
          <cell r="KF27">
            <v>0</v>
          </cell>
          <cell r="KG27">
            <v>0</v>
          </cell>
          <cell r="KH27">
            <v>0</v>
          </cell>
          <cell r="KI27">
            <v>0</v>
          </cell>
          <cell r="KJ27">
            <v>0</v>
          </cell>
          <cell r="KK27">
            <v>0</v>
          </cell>
          <cell r="KL27">
            <v>0</v>
          </cell>
          <cell r="KM27">
            <v>0</v>
          </cell>
          <cell r="KN27">
            <v>0</v>
          </cell>
          <cell r="KO27">
            <v>0</v>
          </cell>
          <cell r="KP27">
            <v>0</v>
          </cell>
          <cell r="KQ27">
            <v>0</v>
          </cell>
          <cell r="KR27">
            <v>0</v>
          </cell>
          <cell r="KS27">
            <v>0</v>
          </cell>
          <cell r="KT27">
            <v>4</v>
          </cell>
          <cell r="KU27">
            <v>0</v>
          </cell>
          <cell r="KV27">
            <v>1</v>
          </cell>
          <cell r="KW27">
            <v>0</v>
          </cell>
          <cell r="KX27">
            <v>4</v>
          </cell>
          <cell r="KY27">
            <v>0</v>
          </cell>
          <cell r="KZ27">
            <v>0</v>
          </cell>
          <cell r="LA27">
            <v>0</v>
          </cell>
          <cell r="LB27">
            <v>0</v>
          </cell>
          <cell r="LC27">
            <v>0</v>
          </cell>
          <cell r="LD27">
            <v>0</v>
          </cell>
          <cell r="LE27">
            <v>0</v>
          </cell>
          <cell r="LF27">
            <v>0</v>
          </cell>
          <cell r="LG27">
            <v>0</v>
          </cell>
          <cell r="LH27">
            <v>0</v>
          </cell>
          <cell r="LI27">
            <v>8.3333333333333339</v>
          </cell>
          <cell r="LJ27">
            <v>4.875</v>
          </cell>
          <cell r="LK27">
            <v>0.5</v>
          </cell>
          <cell r="LL27">
            <v>0</v>
          </cell>
          <cell r="LM27">
            <v>0</v>
          </cell>
          <cell r="LN27">
            <v>0</v>
          </cell>
          <cell r="LO27">
            <v>0</v>
          </cell>
          <cell r="LP27">
            <v>0</v>
          </cell>
          <cell r="LQ27">
            <v>0</v>
          </cell>
          <cell r="LR27">
            <v>0</v>
          </cell>
          <cell r="LS27">
            <v>0</v>
          </cell>
          <cell r="LT27">
            <v>0</v>
          </cell>
          <cell r="LU27">
            <v>0</v>
          </cell>
          <cell r="LV27">
            <v>0</v>
          </cell>
          <cell r="LW27">
            <v>0</v>
          </cell>
          <cell r="LX27">
            <v>1</v>
          </cell>
          <cell r="LY27">
            <v>8</v>
          </cell>
          <cell r="LZ27">
            <v>0</v>
          </cell>
          <cell r="MA27">
            <v>0</v>
          </cell>
          <cell r="MB27">
            <v>0</v>
          </cell>
          <cell r="MC27">
            <v>0</v>
          </cell>
          <cell r="MD27">
            <v>0</v>
          </cell>
          <cell r="ME27">
            <v>0</v>
          </cell>
          <cell r="MF27">
            <v>0</v>
          </cell>
          <cell r="MG27">
            <v>8</v>
          </cell>
          <cell r="MH27">
            <v>0</v>
          </cell>
          <cell r="MI27">
            <v>0</v>
          </cell>
          <cell r="MJ27">
            <v>0</v>
          </cell>
          <cell r="MK27">
            <v>0</v>
          </cell>
          <cell r="ML27">
            <v>0</v>
          </cell>
          <cell r="MM27">
            <v>0</v>
          </cell>
          <cell r="MN27">
            <v>0</v>
          </cell>
          <cell r="MO27">
            <v>0</v>
          </cell>
          <cell r="MP27">
            <v>1</v>
          </cell>
          <cell r="MQ27">
            <v>0</v>
          </cell>
          <cell r="MR27">
            <v>0</v>
          </cell>
          <cell r="MS27">
            <v>0</v>
          </cell>
          <cell r="MT27">
            <v>0</v>
          </cell>
          <cell r="MU27">
            <v>3</v>
          </cell>
          <cell r="MV27">
            <v>3</v>
          </cell>
          <cell r="MW27">
            <v>0</v>
          </cell>
          <cell r="MX27">
            <v>0</v>
          </cell>
          <cell r="MY27">
            <v>0</v>
          </cell>
          <cell r="MZ27">
            <v>5</v>
          </cell>
          <cell r="NA27">
            <v>3.2</v>
          </cell>
          <cell r="NB27">
            <v>0</v>
          </cell>
          <cell r="NC27">
            <v>0</v>
          </cell>
          <cell r="ND27">
            <v>3</v>
          </cell>
          <cell r="NE27">
            <v>0</v>
          </cell>
          <cell r="NF27">
            <v>0</v>
          </cell>
          <cell r="NG27">
            <v>0</v>
          </cell>
          <cell r="NH27">
            <v>7</v>
          </cell>
          <cell r="NI27">
            <v>3.7142857142857144</v>
          </cell>
          <cell r="NJ27">
            <v>0</v>
          </cell>
          <cell r="NK27">
            <v>0</v>
          </cell>
          <cell r="NL27">
            <v>0</v>
          </cell>
          <cell r="NM27">
            <v>0</v>
          </cell>
          <cell r="NN27">
            <v>0</v>
          </cell>
          <cell r="NO27">
            <v>0</v>
          </cell>
          <cell r="NP27">
            <v>0</v>
          </cell>
          <cell r="NQ27">
            <v>0</v>
          </cell>
          <cell r="NR27">
            <v>0</v>
          </cell>
          <cell r="NS27">
            <v>0</v>
          </cell>
          <cell r="NT27">
            <v>0</v>
          </cell>
          <cell r="NU27">
            <v>0</v>
          </cell>
          <cell r="NV27">
            <v>0</v>
          </cell>
          <cell r="NW27">
            <v>0</v>
          </cell>
          <cell r="NX27">
            <v>0</v>
          </cell>
          <cell r="NY27">
            <v>0</v>
          </cell>
          <cell r="NZ27">
            <v>0</v>
          </cell>
          <cell r="OA27">
            <v>3.7142857142857144</v>
          </cell>
          <cell r="OB27">
            <v>0</v>
          </cell>
          <cell r="OC27">
            <v>7.333333333333333</v>
          </cell>
          <cell r="OD27">
            <v>4</v>
          </cell>
          <cell r="OE27">
            <v>0</v>
          </cell>
          <cell r="OF27">
            <v>130</v>
          </cell>
          <cell r="OG27">
            <v>0</v>
          </cell>
          <cell r="OH27">
            <v>481</v>
          </cell>
          <cell r="OI27">
            <v>0</v>
          </cell>
        </row>
        <row r="28">
          <cell r="D28" t="str">
            <v>CP1C01S240ML</v>
          </cell>
          <cell r="E28" t="str">
            <v>NEVIRAPINA  50 mg/5ml  SUSPENSIÓN ORAL  FRASCO x 240 ml</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1</v>
          </cell>
          <cell r="AH28">
            <v>0</v>
          </cell>
          <cell r="AI28">
            <v>0</v>
          </cell>
          <cell r="AJ28">
            <v>0</v>
          </cell>
          <cell r="AK28">
            <v>0</v>
          </cell>
          <cell r="AL28">
            <v>0</v>
          </cell>
          <cell r="AM28">
            <v>0</v>
          </cell>
          <cell r="AN28">
            <v>0</v>
          </cell>
          <cell r="AO28">
            <v>0</v>
          </cell>
          <cell r="AP28">
            <v>0</v>
          </cell>
          <cell r="AQ28">
            <v>1</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4</v>
          </cell>
          <cell r="BV28">
            <v>45.75</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5</v>
          </cell>
          <cell r="DC28">
            <v>3.8</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v>0</v>
          </cell>
          <cell r="DU28">
            <v>0</v>
          </cell>
          <cell r="DV28">
            <v>0</v>
          </cell>
          <cell r="DW28">
            <v>0</v>
          </cell>
          <cell r="DX28">
            <v>0</v>
          </cell>
          <cell r="DY28">
            <v>0</v>
          </cell>
          <cell r="DZ28">
            <v>0</v>
          </cell>
          <cell r="EA28">
            <v>0</v>
          </cell>
          <cell r="EB28">
            <v>0</v>
          </cell>
          <cell r="EC28">
            <v>6</v>
          </cell>
          <cell r="ED28">
            <v>10.5</v>
          </cell>
          <cell r="EE28">
            <v>0</v>
          </cell>
          <cell r="EF28">
            <v>0</v>
          </cell>
          <cell r="EG28">
            <v>0</v>
          </cell>
          <cell r="EH28">
            <v>0</v>
          </cell>
          <cell r="EI28">
            <v>0</v>
          </cell>
          <cell r="EJ28">
            <v>0</v>
          </cell>
          <cell r="EK28">
            <v>0</v>
          </cell>
          <cell r="EL28">
            <v>0</v>
          </cell>
          <cell r="EM28">
            <v>0</v>
          </cell>
          <cell r="EN28">
            <v>0</v>
          </cell>
          <cell r="EO28">
            <v>0</v>
          </cell>
          <cell r="EP28">
            <v>58</v>
          </cell>
          <cell r="EQ28">
            <v>0</v>
          </cell>
          <cell r="ER28">
            <v>0</v>
          </cell>
          <cell r="ES28">
            <v>0</v>
          </cell>
          <cell r="ET28">
            <v>0</v>
          </cell>
          <cell r="EU28">
            <v>0</v>
          </cell>
          <cell r="EV28">
            <v>0</v>
          </cell>
          <cell r="EW28">
            <v>0</v>
          </cell>
          <cell r="EX28">
            <v>0</v>
          </cell>
          <cell r="EY28">
            <v>0</v>
          </cell>
          <cell r="EZ28">
            <v>0</v>
          </cell>
          <cell r="FA28">
            <v>0</v>
          </cell>
          <cell r="FB28">
            <v>0</v>
          </cell>
          <cell r="FC28">
            <v>0</v>
          </cell>
          <cell r="FD28">
            <v>0</v>
          </cell>
          <cell r="FE28">
            <v>0</v>
          </cell>
          <cell r="FF28">
            <v>0</v>
          </cell>
          <cell r="FG28">
            <v>0</v>
          </cell>
          <cell r="FH28">
            <v>0</v>
          </cell>
          <cell r="FI28">
            <v>0</v>
          </cell>
          <cell r="FJ28">
            <v>0</v>
          </cell>
          <cell r="FK28">
            <v>0</v>
          </cell>
          <cell r="FL28">
            <v>0</v>
          </cell>
          <cell r="FM28">
            <v>0</v>
          </cell>
          <cell r="FN28">
            <v>0</v>
          </cell>
          <cell r="FO28">
            <v>0</v>
          </cell>
          <cell r="FP28">
            <v>18</v>
          </cell>
          <cell r="FQ28">
            <v>9</v>
          </cell>
          <cell r="FR28">
            <v>16</v>
          </cell>
          <cell r="FS28">
            <v>10.125</v>
          </cell>
          <cell r="FT28">
            <v>1.125</v>
          </cell>
          <cell r="FU28">
            <v>0</v>
          </cell>
          <cell r="FV28">
            <v>0</v>
          </cell>
          <cell r="FW28">
            <v>0</v>
          </cell>
          <cell r="FX28">
            <v>0</v>
          </cell>
          <cell r="FY28">
            <v>0</v>
          </cell>
          <cell r="FZ28">
            <v>0</v>
          </cell>
          <cell r="GA28">
            <v>0</v>
          </cell>
          <cell r="GB28">
            <v>0</v>
          </cell>
          <cell r="GC28">
            <v>0</v>
          </cell>
          <cell r="GD28">
            <v>0</v>
          </cell>
          <cell r="GE28">
            <v>0</v>
          </cell>
          <cell r="GF28">
            <v>0</v>
          </cell>
          <cell r="GG28">
            <v>0</v>
          </cell>
          <cell r="GH28">
            <v>0</v>
          </cell>
          <cell r="GI28">
            <v>0</v>
          </cell>
          <cell r="GJ28">
            <v>0</v>
          </cell>
          <cell r="GK28">
            <v>0</v>
          </cell>
          <cell r="GL28">
            <v>0</v>
          </cell>
          <cell r="GM28">
            <v>0</v>
          </cell>
          <cell r="GN28">
            <v>0</v>
          </cell>
          <cell r="GO28">
            <v>0</v>
          </cell>
          <cell r="GP28">
            <v>0</v>
          </cell>
          <cell r="GQ28">
            <v>0</v>
          </cell>
          <cell r="GR28">
            <v>0</v>
          </cell>
          <cell r="GS28">
            <v>0</v>
          </cell>
          <cell r="GT28">
            <v>0</v>
          </cell>
          <cell r="GU28">
            <v>0</v>
          </cell>
          <cell r="GV28">
            <v>0</v>
          </cell>
          <cell r="GW28">
            <v>0</v>
          </cell>
          <cell r="GX28">
            <v>0</v>
          </cell>
          <cell r="GY28">
            <v>0</v>
          </cell>
          <cell r="GZ28">
            <v>0</v>
          </cell>
          <cell r="HA28">
            <v>0</v>
          </cell>
          <cell r="HB28">
            <v>0</v>
          </cell>
          <cell r="HC28">
            <v>0</v>
          </cell>
          <cell r="HD28">
            <v>0</v>
          </cell>
          <cell r="HE28">
            <v>0</v>
          </cell>
          <cell r="HF28">
            <v>0</v>
          </cell>
          <cell r="HG28">
            <v>0</v>
          </cell>
          <cell r="HH28">
            <v>0</v>
          </cell>
          <cell r="HI28">
            <v>0</v>
          </cell>
          <cell r="HJ28">
            <v>0</v>
          </cell>
          <cell r="HK28">
            <v>0</v>
          </cell>
          <cell r="HL28">
            <v>0</v>
          </cell>
          <cell r="HM28">
            <v>0</v>
          </cell>
          <cell r="HN28">
            <v>0</v>
          </cell>
          <cell r="HO28">
            <v>0</v>
          </cell>
          <cell r="HP28">
            <v>0</v>
          </cell>
          <cell r="HQ28">
            <v>0</v>
          </cell>
          <cell r="HR28">
            <v>0</v>
          </cell>
          <cell r="HS28">
            <v>9</v>
          </cell>
          <cell r="HT28">
            <v>10.125</v>
          </cell>
          <cell r="HU28">
            <v>1.125</v>
          </cell>
          <cell r="HV28">
            <v>0</v>
          </cell>
          <cell r="HW28">
            <v>0</v>
          </cell>
          <cell r="HX28">
            <v>0</v>
          </cell>
          <cell r="HY28">
            <v>0</v>
          </cell>
          <cell r="HZ28">
            <v>0</v>
          </cell>
          <cell r="IA28">
            <v>0</v>
          </cell>
          <cell r="IB28">
            <v>0</v>
          </cell>
          <cell r="IC28">
            <v>0</v>
          </cell>
          <cell r="ID28">
            <v>0</v>
          </cell>
          <cell r="IE28">
            <v>0</v>
          </cell>
          <cell r="IF28">
            <v>0</v>
          </cell>
          <cell r="IG28">
            <v>0</v>
          </cell>
          <cell r="IH28">
            <v>0</v>
          </cell>
          <cell r="II28">
            <v>0</v>
          </cell>
          <cell r="IJ28">
            <v>0</v>
          </cell>
          <cell r="IK28">
            <v>0</v>
          </cell>
          <cell r="IL28">
            <v>0</v>
          </cell>
          <cell r="IM28">
            <v>0</v>
          </cell>
          <cell r="IN28">
            <v>0</v>
          </cell>
          <cell r="IO28">
            <v>0</v>
          </cell>
          <cell r="IP28">
            <v>0</v>
          </cell>
          <cell r="IQ28">
            <v>0</v>
          </cell>
          <cell r="IR28">
            <v>0</v>
          </cell>
          <cell r="IS28">
            <v>0</v>
          </cell>
          <cell r="IT28">
            <v>0</v>
          </cell>
          <cell r="IU28">
            <v>0</v>
          </cell>
          <cell r="IV28">
            <v>0</v>
          </cell>
          <cell r="IW28">
            <v>0</v>
          </cell>
          <cell r="IX28">
            <v>0</v>
          </cell>
          <cell r="IY28">
            <v>0</v>
          </cell>
          <cell r="IZ28">
            <v>0</v>
          </cell>
          <cell r="JA28">
            <v>0</v>
          </cell>
          <cell r="JB28">
            <v>0</v>
          </cell>
          <cell r="JC28">
            <v>0</v>
          </cell>
          <cell r="JD28">
            <v>0</v>
          </cell>
          <cell r="JE28">
            <v>0</v>
          </cell>
          <cell r="JF28">
            <v>6</v>
          </cell>
          <cell r="JG28">
            <v>2.3333333333333335</v>
          </cell>
          <cell r="JH28">
            <v>1</v>
          </cell>
          <cell r="JI28">
            <v>14</v>
          </cell>
          <cell r="JJ28">
            <v>6</v>
          </cell>
          <cell r="JK28">
            <v>0</v>
          </cell>
          <cell r="JL28">
            <v>0</v>
          </cell>
          <cell r="JM28">
            <v>0</v>
          </cell>
          <cell r="JN28">
            <v>0</v>
          </cell>
          <cell r="JO28">
            <v>0</v>
          </cell>
          <cell r="JP28">
            <v>0</v>
          </cell>
          <cell r="JQ28">
            <v>0</v>
          </cell>
          <cell r="JR28">
            <v>0</v>
          </cell>
          <cell r="JS28">
            <v>0</v>
          </cell>
          <cell r="JT28">
            <v>0</v>
          </cell>
          <cell r="JU28">
            <v>0</v>
          </cell>
          <cell r="JV28">
            <v>0</v>
          </cell>
          <cell r="JW28">
            <v>1</v>
          </cell>
          <cell r="JX28">
            <v>0</v>
          </cell>
          <cell r="JY28">
            <v>0</v>
          </cell>
          <cell r="JZ28">
            <v>0</v>
          </cell>
          <cell r="KA28">
            <v>0</v>
          </cell>
          <cell r="KB28">
            <v>0</v>
          </cell>
          <cell r="KC28">
            <v>0</v>
          </cell>
          <cell r="KD28">
            <v>0</v>
          </cell>
          <cell r="KE28">
            <v>0</v>
          </cell>
          <cell r="KF28">
            <v>0</v>
          </cell>
          <cell r="KG28">
            <v>0</v>
          </cell>
          <cell r="KH28">
            <v>0</v>
          </cell>
          <cell r="KI28">
            <v>0</v>
          </cell>
          <cell r="KJ28">
            <v>0</v>
          </cell>
          <cell r="KK28">
            <v>0</v>
          </cell>
          <cell r="KL28">
            <v>0</v>
          </cell>
          <cell r="KM28">
            <v>0</v>
          </cell>
          <cell r="KN28">
            <v>0</v>
          </cell>
          <cell r="KO28">
            <v>0</v>
          </cell>
          <cell r="KP28">
            <v>0</v>
          </cell>
          <cell r="KQ28">
            <v>0</v>
          </cell>
          <cell r="KR28">
            <v>0</v>
          </cell>
          <cell r="KS28">
            <v>0</v>
          </cell>
          <cell r="KT28">
            <v>0</v>
          </cell>
          <cell r="KU28">
            <v>0</v>
          </cell>
          <cell r="KV28">
            <v>0</v>
          </cell>
          <cell r="KW28">
            <v>0</v>
          </cell>
          <cell r="KX28">
            <v>0</v>
          </cell>
          <cell r="KY28">
            <v>0</v>
          </cell>
          <cell r="KZ28">
            <v>0</v>
          </cell>
          <cell r="LA28">
            <v>0</v>
          </cell>
          <cell r="LB28">
            <v>0</v>
          </cell>
          <cell r="LC28">
            <v>0</v>
          </cell>
          <cell r="LD28">
            <v>1</v>
          </cell>
          <cell r="LE28">
            <v>3</v>
          </cell>
          <cell r="LF28">
            <v>0</v>
          </cell>
          <cell r="LG28">
            <v>0</v>
          </cell>
          <cell r="LH28">
            <v>0</v>
          </cell>
          <cell r="LI28">
            <v>2.4285714285714284</v>
          </cell>
          <cell r="LJ28">
            <v>7</v>
          </cell>
          <cell r="LK28">
            <v>3</v>
          </cell>
          <cell r="LL28">
            <v>0</v>
          </cell>
          <cell r="LM28">
            <v>0</v>
          </cell>
          <cell r="LN28">
            <v>0</v>
          </cell>
          <cell r="LO28">
            <v>0</v>
          </cell>
          <cell r="LP28">
            <v>0</v>
          </cell>
          <cell r="LQ28">
            <v>0</v>
          </cell>
          <cell r="LR28">
            <v>0</v>
          </cell>
          <cell r="LS28">
            <v>0</v>
          </cell>
          <cell r="LT28">
            <v>0</v>
          </cell>
          <cell r="LU28">
            <v>0</v>
          </cell>
          <cell r="LV28">
            <v>0</v>
          </cell>
          <cell r="LW28">
            <v>0</v>
          </cell>
          <cell r="LX28">
            <v>0</v>
          </cell>
          <cell r="LY28">
            <v>0</v>
          </cell>
          <cell r="LZ28">
            <v>0</v>
          </cell>
          <cell r="MA28">
            <v>0</v>
          </cell>
          <cell r="MB28">
            <v>0</v>
          </cell>
          <cell r="MC28">
            <v>1</v>
          </cell>
          <cell r="MD28">
            <v>18</v>
          </cell>
          <cell r="ME28">
            <v>0</v>
          </cell>
          <cell r="MF28">
            <v>0</v>
          </cell>
          <cell r="MG28">
            <v>18</v>
          </cell>
          <cell r="MH28">
            <v>0</v>
          </cell>
          <cell r="MI28">
            <v>0</v>
          </cell>
          <cell r="MJ28">
            <v>0</v>
          </cell>
          <cell r="MK28">
            <v>0</v>
          </cell>
          <cell r="ML28">
            <v>0</v>
          </cell>
          <cell r="MM28">
            <v>0</v>
          </cell>
          <cell r="MN28">
            <v>2</v>
          </cell>
          <cell r="MO28">
            <v>0</v>
          </cell>
          <cell r="MP28">
            <v>0</v>
          </cell>
          <cell r="MQ28">
            <v>0</v>
          </cell>
          <cell r="MR28">
            <v>0</v>
          </cell>
          <cell r="MS28">
            <v>0</v>
          </cell>
          <cell r="MT28">
            <v>0</v>
          </cell>
          <cell r="MU28">
            <v>0</v>
          </cell>
          <cell r="MV28">
            <v>0</v>
          </cell>
          <cell r="MW28">
            <v>0</v>
          </cell>
          <cell r="MX28">
            <v>1</v>
          </cell>
          <cell r="MY28">
            <v>10</v>
          </cell>
          <cell r="MZ28">
            <v>0</v>
          </cell>
          <cell r="NA28">
            <v>0</v>
          </cell>
          <cell r="NB28">
            <v>0</v>
          </cell>
          <cell r="NC28">
            <v>3.3333333333333335</v>
          </cell>
          <cell r="ND28">
            <v>0</v>
          </cell>
          <cell r="NE28">
            <v>0</v>
          </cell>
          <cell r="NF28">
            <v>0</v>
          </cell>
          <cell r="NG28">
            <v>0</v>
          </cell>
          <cell r="NH28">
            <v>0</v>
          </cell>
          <cell r="NI28">
            <v>0</v>
          </cell>
          <cell r="NJ28">
            <v>0</v>
          </cell>
          <cell r="NK28">
            <v>0</v>
          </cell>
          <cell r="NL28">
            <v>0</v>
          </cell>
          <cell r="NM28">
            <v>0</v>
          </cell>
          <cell r="NN28">
            <v>0</v>
          </cell>
          <cell r="NO28">
            <v>0</v>
          </cell>
          <cell r="NP28">
            <v>0</v>
          </cell>
          <cell r="NQ28">
            <v>0</v>
          </cell>
          <cell r="NR28">
            <v>0</v>
          </cell>
          <cell r="NS28">
            <v>0</v>
          </cell>
          <cell r="NT28">
            <v>0</v>
          </cell>
          <cell r="NU28">
            <v>0</v>
          </cell>
          <cell r="NV28">
            <v>0</v>
          </cell>
          <cell r="NW28">
            <v>0</v>
          </cell>
          <cell r="NX28">
            <v>0</v>
          </cell>
          <cell r="NY28">
            <v>0</v>
          </cell>
          <cell r="NZ28">
            <v>0</v>
          </cell>
          <cell r="OA28">
            <v>0</v>
          </cell>
          <cell r="OB28">
            <v>0</v>
          </cell>
          <cell r="OC28">
            <v>6.1666666666666661</v>
          </cell>
          <cell r="OD28">
            <v>8.5625</v>
          </cell>
          <cell r="OE28">
            <v>0.5625</v>
          </cell>
          <cell r="OF28">
            <v>33</v>
          </cell>
          <cell r="OG28">
            <v>0</v>
          </cell>
          <cell r="OH28">
            <v>35</v>
          </cell>
          <cell r="OI28">
            <v>0</v>
          </cell>
        </row>
        <row r="29">
          <cell r="D29" t="str">
            <v>CPRALTEGRAVIR400MG</v>
          </cell>
          <cell r="E29" t="str">
            <v>RALTEGRAVIR  400 mg  TABLETA  FRASCO</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1</v>
          </cell>
          <cell r="AA29">
            <v>2</v>
          </cell>
          <cell r="AB29">
            <v>1</v>
          </cell>
          <cell r="AC29">
            <v>2</v>
          </cell>
          <cell r="AD29">
            <v>1</v>
          </cell>
          <cell r="AE29">
            <v>6</v>
          </cell>
          <cell r="AF29">
            <v>0</v>
          </cell>
          <cell r="AG29">
            <v>5</v>
          </cell>
          <cell r="AH29">
            <v>0</v>
          </cell>
          <cell r="AI29">
            <v>1.2</v>
          </cell>
          <cell r="AJ29">
            <v>3</v>
          </cell>
          <cell r="AK29">
            <v>1</v>
          </cell>
          <cell r="AL29">
            <v>1</v>
          </cell>
          <cell r="AM29">
            <v>3</v>
          </cell>
          <cell r="AN29">
            <v>3</v>
          </cell>
          <cell r="AO29">
            <v>3</v>
          </cell>
          <cell r="AP29">
            <v>0.66666666666666663</v>
          </cell>
          <cell r="AQ29">
            <v>1</v>
          </cell>
          <cell r="AR29">
            <v>2</v>
          </cell>
          <cell r="AS29">
            <v>3</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6</v>
          </cell>
          <cell r="CD29">
            <v>0.5</v>
          </cell>
          <cell r="CE29">
            <v>0</v>
          </cell>
          <cell r="CF29">
            <v>0</v>
          </cell>
          <cell r="CG29">
            <v>0</v>
          </cell>
          <cell r="CH29">
            <v>0</v>
          </cell>
          <cell r="CI29">
            <v>0</v>
          </cell>
          <cell r="CJ29">
            <v>0</v>
          </cell>
          <cell r="CK29">
            <v>0</v>
          </cell>
          <cell r="CL29">
            <v>0</v>
          </cell>
          <cell r="CM29">
            <v>0</v>
          </cell>
          <cell r="CN29">
            <v>0</v>
          </cell>
          <cell r="CO29">
            <v>1</v>
          </cell>
          <cell r="CP29">
            <v>0</v>
          </cell>
          <cell r="CQ29">
            <v>0</v>
          </cell>
          <cell r="CR29">
            <v>6</v>
          </cell>
          <cell r="CS29">
            <v>1.3333333333333333</v>
          </cell>
          <cell r="CT29">
            <v>6</v>
          </cell>
          <cell r="CU29">
            <v>1.3333333333333333</v>
          </cell>
          <cell r="CV29">
            <v>1</v>
          </cell>
          <cell r="CW29">
            <v>3</v>
          </cell>
          <cell r="CX29">
            <v>0</v>
          </cell>
          <cell r="CY29">
            <v>2</v>
          </cell>
          <cell r="CZ29">
            <v>0</v>
          </cell>
          <cell r="DA29">
            <v>1.5</v>
          </cell>
          <cell r="DB29">
            <v>0</v>
          </cell>
          <cell r="DC29">
            <v>0</v>
          </cell>
          <cell r="DD29">
            <v>1</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0.6428571428571429</v>
          </cell>
          <cell r="EQ29">
            <v>0</v>
          </cell>
          <cell r="ER29">
            <v>1.1000000000000001</v>
          </cell>
          <cell r="ES29">
            <v>0</v>
          </cell>
          <cell r="ET29">
            <v>0</v>
          </cell>
          <cell r="EU29">
            <v>0</v>
          </cell>
          <cell r="EV29">
            <v>0</v>
          </cell>
          <cell r="EW29">
            <v>0</v>
          </cell>
          <cell r="EX29">
            <v>0</v>
          </cell>
          <cell r="EY29">
            <v>0</v>
          </cell>
          <cell r="EZ29">
            <v>0</v>
          </cell>
          <cell r="FA29">
            <v>0</v>
          </cell>
          <cell r="FB29">
            <v>0</v>
          </cell>
          <cell r="FC29">
            <v>0</v>
          </cell>
          <cell r="FD29">
            <v>0</v>
          </cell>
          <cell r="FE29">
            <v>0</v>
          </cell>
          <cell r="FF29">
            <v>0</v>
          </cell>
          <cell r="FG29">
            <v>0</v>
          </cell>
          <cell r="FH29">
            <v>0</v>
          </cell>
          <cell r="FI29">
            <v>0</v>
          </cell>
          <cell r="FJ29">
            <v>0</v>
          </cell>
          <cell r="FK29">
            <v>0</v>
          </cell>
          <cell r="FL29">
            <v>0</v>
          </cell>
          <cell r="FM29">
            <v>0</v>
          </cell>
          <cell r="FN29">
            <v>0</v>
          </cell>
          <cell r="FO29">
            <v>0</v>
          </cell>
          <cell r="FP29">
            <v>0</v>
          </cell>
          <cell r="FQ29">
            <v>0</v>
          </cell>
          <cell r="FR29">
            <v>0</v>
          </cell>
          <cell r="FS29">
            <v>0</v>
          </cell>
          <cell r="FT29">
            <v>0</v>
          </cell>
          <cell r="FU29">
            <v>0</v>
          </cell>
          <cell r="FV29">
            <v>0</v>
          </cell>
          <cell r="FW29">
            <v>0</v>
          </cell>
          <cell r="FX29">
            <v>0</v>
          </cell>
          <cell r="FY29">
            <v>0</v>
          </cell>
          <cell r="FZ29">
            <v>6</v>
          </cell>
          <cell r="GA29">
            <v>0.5</v>
          </cell>
          <cell r="GB29">
            <v>5</v>
          </cell>
          <cell r="GC29">
            <v>0.6</v>
          </cell>
          <cell r="GD29">
            <v>1.2</v>
          </cell>
          <cell r="GE29">
            <v>1</v>
          </cell>
          <cell r="GF29">
            <v>0</v>
          </cell>
          <cell r="GG29">
            <v>1</v>
          </cell>
          <cell r="GH29">
            <v>0</v>
          </cell>
          <cell r="GI29">
            <v>1</v>
          </cell>
          <cell r="GJ29">
            <v>0</v>
          </cell>
          <cell r="GK29">
            <v>0</v>
          </cell>
          <cell r="GL29">
            <v>0</v>
          </cell>
          <cell r="GM29">
            <v>0</v>
          </cell>
          <cell r="GN29">
            <v>0</v>
          </cell>
          <cell r="GO29">
            <v>0</v>
          </cell>
          <cell r="GP29">
            <v>0</v>
          </cell>
          <cell r="GQ29">
            <v>0</v>
          </cell>
          <cell r="GR29">
            <v>0</v>
          </cell>
          <cell r="GS29">
            <v>0</v>
          </cell>
          <cell r="GT29">
            <v>0</v>
          </cell>
          <cell r="GU29">
            <v>0</v>
          </cell>
          <cell r="GV29">
            <v>0</v>
          </cell>
          <cell r="GW29">
            <v>0</v>
          </cell>
          <cell r="GX29">
            <v>0</v>
          </cell>
          <cell r="GY29">
            <v>0</v>
          </cell>
          <cell r="GZ29">
            <v>0</v>
          </cell>
          <cell r="HA29">
            <v>0</v>
          </cell>
          <cell r="HB29">
            <v>0</v>
          </cell>
          <cell r="HC29">
            <v>0</v>
          </cell>
          <cell r="HD29">
            <v>0</v>
          </cell>
          <cell r="HE29">
            <v>0</v>
          </cell>
          <cell r="HF29">
            <v>0</v>
          </cell>
          <cell r="HG29">
            <v>0</v>
          </cell>
          <cell r="HH29">
            <v>0</v>
          </cell>
          <cell r="HI29">
            <v>0</v>
          </cell>
          <cell r="HJ29">
            <v>0</v>
          </cell>
          <cell r="HK29">
            <v>0</v>
          </cell>
          <cell r="HL29">
            <v>0</v>
          </cell>
          <cell r="HM29">
            <v>0</v>
          </cell>
          <cell r="HN29">
            <v>0</v>
          </cell>
          <cell r="HO29">
            <v>0</v>
          </cell>
          <cell r="HP29">
            <v>0</v>
          </cell>
          <cell r="HQ29">
            <v>0</v>
          </cell>
          <cell r="HR29">
            <v>0</v>
          </cell>
          <cell r="HS29">
            <v>0.42857142857142855</v>
          </cell>
          <cell r="HT29">
            <v>0.3</v>
          </cell>
          <cell r="HU29">
            <v>1.1000000000000001</v>
          </cell>
          <cell r="HV29">
            <v>0</v>
          </cell>
          <cell r="HW29">
            <v>0</v>
          </cell>
          <cell r="HX29">
            <v>0</v>
          </cell>
          <cell r="HY29">
            <v>0</v>
          </cell>
          <cell r="HZ29">
            <v>0</v>
          </cell>
          <cell r="IA29">
            <v>0</v>
          </cell>
          <cell r="IB29">
            <v>0</v>
          </cell>
          <cell r="IC29">
            <v>0</v>
          </cell>
          <cell r="ID29">
            <v>0</v>
          </cell>
          <cell r="IE29">
            <v>0</v>
          </cell>
          <cell r="IF29">
            <v>0</v>
          </cell>
          <cell r="IG29">
            <v>0</v>
          </cell>
          <cell r="IH29">
            <v>0</v>
          </cell>
          <cell r="II29">
            <v>0</v>
          </cell>
          <cell r="IJ29">
            <v>0</v>
          </cell>
          <cell r="IK29">
            <v>0</v>
          </cell>
          <cell r="IL29">
            <v>0</v>
          </cell>
          <cell r="IM29">
            <v>0</v>
          </cell>
          <cell r="IN29">
            <v>0</v>
          </cell>
          <cell r="IO29">
            <v>0</v>
          </cell>
          <cell r="IP29">
            <v>0</v>
          </cell>
          <cell r="IQ29">
            <v>0</v>
          </cell>
          <cell r="IR29">
            <v>0</v>
          </cell>
          <cell r="IS29">
            <v>0</v>
          </cell>
          <cell r="IT29">
            <v>0</v>
          </cell>
          <cell r="IU29">
            <v>0</v>
          </cell>
          <cell r="IV29">
            <v>0</v>
          </cell>
          <cell r="IW29">
            <v>0</v>
          </cell>
          <cell r="IX29">
            <v>0</v>
          </cell>
          <cell r="IY29">
            <v>0</v>
          </cell>
          <cell r="IZ29">
            <v>0</v>
          </cell>
          <cell r="JA29">
            <v>0</v>
          </cell>
          <cell r="JB29">
            <v>0</v>
          </cell>
          <cell r="JC29">
            <v>0</v>
          </cell>
          <cell r="JD29">
            <v>0</v>
          </cell>
          <cell r="JE29">
            <v>0</v>
          </cell>
          <cell r="JF29">
            <v>4</v>
          </cell>
          <cell r="JG29">
            <v>0.25</v>
          </cell>
          <cell r="JH29">
            <v>2</v>
          </cell>
          <cell r="JI29">
            <v>0.5</v>
          </cell>
          <cell r="JJ29">
            <v>2</v>
          </cell>
          <cell r="JK29">
            <v>0</v>
          </cell>
          <cell r="JL29">
            <v>0</v>
          </cell>
          <cell r="JM29">
            <v>0</v>
          </cell>
          <cell r="JN29">
            <v>0</v>
          </cell>
          <cell r="JO29">
            <v>0</v>
          </cell>
          <cell r="JP29">
            <v>0</v>
          </cell>
          <cell r="JQ29">
            <v>0</v>
          </cell>
          <cell r="JR29">
            <v>0</v>
          </cell>
          <cell r="JS29">
            <v>0</v>
          </cell>
          <cell r="JT29">
            <v>0</v>
          </cell>
          <cell r="JU29">
            <v>0</v>
          </cell>
          <cell r="JV29">
            <v>0</v>
          </cell>
          <cell r="JW29">
            <v>0</v>
          </cell>
          <cell r="JX29">
            <v>0</v>
          </cell>
          <cell r="JY29">
            <v>0</v>
          </cell>
          <cell r="JZ29">
            <v>0</v>
          </cell>
          <cell r="KA29">
            <v>0</v>
          </cell>
          <cell r="KB29">
            <v>0</v>
          </cell>
          <cell r="KC29">
            <v>0</v>
          </cell>
          <cell r="KD29">
            <v>0</v>
          </cell>
          <cell r="KE29">
            <v>0</v>
          </cell>
          <cell r="KF29">
            <v>0</v>
          </cell>
          <cell r="KG29">
            <v>0</v>
          </cell>
          <cell r="KH29">
            <v>0</v>
          </cell>
          <cell r="KI29">
            <v>0</v>
          </cell>
          <cell r="KJ29">
            <v>0</v>
          </cell>
          <cell r="KK29">
            <v>0</v>
          </cell>
          <cell r="KL29">
            <v>0</v>
          </cell>
          <cell r="KM29">
            <v>0</v>
          </cell>
          <cell r="KN29">
            <v>0</v>
          </cell>
          <cell r="KO29">
            <v>0</v>
          </cell>
          <cell r="KP29">
            <v>0</v>
          </cell>
          <cell r="KQ29">
            <v>0</v>
          </cell>
          <cell r="KR29">
            <v>0</v>
          </cell>
          <cell r="KS29">
            <v>0</v>
          </cell>
          <cell r="KT29">
            <v>0</v>
          </cell>
          <cell r="KU29">
            <v>0</v>
          </cell>
          <cell r="KV29">
            <v>0</v>
          </cell>
          <cell r="KW29">
            <v>0</v>
          </cell>
          <cell r="KX29">
            <v>0</v>
          </cell>
          <cell r="KY29">
            <v>0</v>
          </cell>
          <cell r="KZ29">
            <v>0</v>
          </cell>
          <cell r="LA29">
            <v>0</v>
          </cell>
          <cell r="LB29">
            <v>0</v>
          </cell>
          <cell r="LC29">
            <v>0</v>
          </cell>
          <cell r="LD29">
            <v>0</v>
          </cell>
          <cell r="LE29">
            <v>0</v>
          </cell>
          <cell r="LF29">
            <v>0</v>
          </cell>
          <cell r="LG29">
            <v>0</v>
          </cell>
          <cell r="LH29">
            <v>0</v>
          </cell>
          <cell r="LI29">
            <v>0.25</v>
          </cell>
          <cell r="LJ29">
            <v>0.5</v>
          </cell>
          <cell r="LK29">
            <v>2</v>
          </cell>
          <cell r="LL29">
            <v>0</v>
          </cell>
          <cell r="LM29">
            <v>0</v>
          </cell>
          <cell r="LN29">
            <v>0</v>
          </cell>
          <cell r="LO29">
            <v>0</v>
          </cell>
          <cell r="LP29">
            <v>0</v>
          </cell>
          <cell r="LQ29">
            <v>0</v>
          </cell>
          <cell r="LR29">
            <v>0</v>
          </cell>
          <cell r="LS29">
            <v>0</v>
          </cell>
          <cell r="LT29">
            <v>0</v>
          </cell>
          <cell r="LU29">
            <v>0</v>
          </cell>
          <cell r="LV29">
            <v>0</v>
          </cell>
          <cell r="LW29">
            <v>0</v>
          </cell>
          <cell r="LX29">
            <v>0</v>
          </cell>
          <cell r="LY29">
            <v>0</v>
          </cell>
          <cell r="LZ29">
            <v>0</v>
          </cell>
          <cell r="MA29">
            <v>0</v>
          </cell>
          <cell r="MB29">
            <v>0</v>
          </cell>
          <cell r="MC29">
            <v>0</v>
          </cell>
          <cell r="MD29">
            <v>0</v>
          </cell>
          <cell r="ME29">
            <v>0</v>
          </cell>
          <cell r="MF29">
            <v>0</v>
          </cell>
          <cell r="MG29">
            <v>0</v>
          </cell>
          <cell r="MH29">
            <v>0</v>
          </cell>
          <cell r="MI29">
            <v>0</v>
          </cell>
          <cell r="MJ29">
            <v>0</v>
          </cell>
          <cell r="MK29">
            <v>0</v>
          </cell>
          <cell r="ML29">
            <v>0</v>
          </cell>
          <cell r="MM29">
            <v>0</v>
          </cell>
          <cell r="MN29">
            <v>0</v>
          </cell>
          <cell r="MO29">
            <v>0</v>
          </cell>
          <cell r="MP29">
            <v>0</v>
          </cell>
          <cell r="MQ29">
            <v>0</v>
          </cell>
          <cell r="MR29">
            <v>0</v>
          </cell>
          <cell r="MS29">
            <v>0</v>
          </cell>
          <cell r="MT29">
            <v>0</v>
          </cell>
          <cell r="MU29">
            <v>0</v>
          </cell>
          <cell r="MV29">
            <v>0</v>
          </cell>
          <cell r="MW29">
            <v>0</v>
          </cell>
          <cell r="MX29">
            <v>0</v>
          </cell>
          <cell r="MY29">
            <v>0</v>
          </cell>
          <cell r="MZ29">
            <v>0</v>
          </cell>
          <cell r="NA29">
            <v>0</v>
          </cell>
          <cell r="NB29">
            <v>0</v>
          </cell>
          <cell r="NC29">
            <v>0</v>
          </cell>
          <cell r="ND29">
            <v>0</v>
          </cell>
          <cell r="NE29">
            <v>0</v>
          </cell>
          <cell r="NF29">
            <v>0</v>
          </cell>
          <cell r="NG29">
            <v>0</v>
          </cell>
          <cell r="NH29">
            <v>0</v>
          </cell>
          <cell r="NI29">
            <v>0</v>
          </cell>
          <cell r="NJ29">
            <v>0</v>
          </cell>
          <cell r="NK29">
            <v>0</v>
          </cell>
          <cell r="NL29">
            <v>0</v>
          </cell>
          <cell r="NM29">
            <v>0</v>
          </cell>
          <cell r="NN29">
            <v>0</v>
          </cell>
          <cell r="NO29">
            <v>0</v>
          </cell>
          <cell r="NP29">
            <v>0</v>
          </cell>
          <cell r="NQ29">
            <v>0</v>
          </cell>
          <cell r="NR29">
            <v>0</v>
          </cell>
          <cell r="NS29">
            <v>0</v>
          </cell>
          <cell r="NT29">
            <v>0</v>
          </cell>
          <cell r="NU29">
            <v>0</v>
          </cell>
          <cell r="NV29">
            <v>0</v>
          </cell>
          <cell r="NW29">
            <v>0</v>
          </cell>
          <cell r="NX29">
            <v>0</v>
          </cell>
          <cell r="NY29">
            <v>0</v>
          </cell>
          <cell r="NZ29">
            <v>0</v>
          </cell>
          <cell r="OA29">
            <v>0</v>
          </cell>
          <cell r="OB29">
            <v>0</v>
          </cell>
          <cell r="OC29">
            <v>0.42857142857142855</v>
          </cell>
          <cell r="OD29">
            <v>0.3</v>
          </cell>
          <cell r="OE29">
            <v>1.1000000000000001</v>
          </cell>
          <cell r="OF29">
            <v>39</v>
          </cell>
          <cell r="OG29">
            <v>0</v>
          </cell>
          <cell r="OH29">
            <v>28</v>
          </cell>
          <cell r="OI29">
            <v>0</v>
          </cell>
        </row>
        <row r="30">
          <cell r="D30" t="str">
            <v>CP1A14C84</v>
          </cell>
          <cell r="E30" t="str">
            <v>RITONAVIR  100 mg  TABLETA  FRASCO</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26</v>
          </cell>
          <cell r="AA30">
            <v>1.7692307692307692</v>
          </cell>
          <cell r="AB30">
            <v>15</v>
          </cell>
          <cell r="AC30">
            <v>3.0666666666666669</v>
          </cell>
          <cell r="AD30">
            <v>1.7333333333333334</v>
          </cell>
          <cell r="AE30">
            <v>20</v>
          </cell>
          <cell r="AF30">
            <v>2.4</v>
          </cell>
          <cell r="AG30">
            <v>68</v>
          </cell>
          <cell r="AH30">
            <v>0.70588235294117652</v>
          </cell>
          <cell r="AI30">
            <v>0.29411764705882354</v>
          </cell>
          <cell r="AJ30">
            <v>1</v>
          </cell>
          <cell r="AK30">
            <v>65</v>
          </cell>
          <cell r="AL30">
            <v>5</v>
          </cell>
          <cell r="AM30">
            <v>13</v>
          </cell>
          <cell r="AN30">
            <v>0.2</v>
          </cell>
          <cell r="AO30">
            <v>0</v>
          </cell>
          <cell r="AP30">
            <v>0</v>
          </cell>
          <cell r="AQ30">
            <v>2</v>
          </cell>
          <cell r="AR30">
            <v>4</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4</v>
          </cell>
          <cell r="CF30">
            <v>13.5</v>
          </cell>
          <cell r="CG30">
            <v>0</v>
          </cell>
          <cell r="CH30">
            <v>0</v>
          </cell>
          <cell r="CI30">
            <v>0</v>
          </cell>
          <cell r="CJ30">
            <v>0</v>
          </cell>
          <cell r="CK30">
            <v>0</v>
          </cell>
          <cell r="CL30">
            <v>0</v>
          </cell>
          <cell r="CM30">
            <v>0</v>
          </cell>
          <cell r="CN30">
            <v>0</v>
          </cell>
          <cell r="CO30">
            <v>3</v>
          </cell>
          <cell r="CP30">
            <v>10</v>
          </cell>
          <cell r="CQ30">
            <v>0</v>
          </cell>
          <cell r="CR30">
            <v>33</v>
          </cell>
          <cell r="CS30">
            <v>5.8484848484848486</v>
          </cell>
          <cell r="CT30">
            <v>57</v>
          </cell>
          <cell r="CU30">
            <v>3.3859649122807016</v>
          </cell>
          <cell r="CV30">
            <v>0.57894736842105265</v>
          </cell>
          <cell r="CW30">
            <v>104</v>
          </cell>
          <cell r="CX30">
            <v>0.15384615384615385</v>
          </cell>
          <cell r="CY30">
            <v>34</v>
          </cell>
          <cell r="CZ30">
            <v>0.47058823529411764</v>
          </cell>
          <cell r="DA30">
            <v>3.0588235294117645</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1</v>
          </cell>
          <cell r="DY30">
            <v>1</v>
          </cell>
          <cell r="DZ30">
            <v>0</v>
          </cell>
          <cell r="EA30">
            <v>0</v>
          </cell>
          <cell r="EB30">
            <v>0</v>
          </cell>
          <cell r="EC30">
            <v>0</v>
          </cell>
          <cell r="ED30">
            <v>0</v>
          </cell>
          <cell r="EE30">
            <v>0</v>
          </cell>
          <cell r="EF30">
            <v>0</v>
          </cell>
          <cell r="EG30">
            <v>0</v>
          </cell>
          <cell r="EH30">
            <v>0</v>
          </cell>
          <cell r="EI30">
            <v>0</v>
          </cell>
          <cell r="EJ30">
            <v>0</v>
          </cell>
          <cell r="EK30">
            <v>0</v>
          </cell>
          <cell r="EL30">
            <v>0</v>
          </cell>
          <cell r="EM30">
            <v>0</v>
          </cell>
          <cell r="EN30">
            <v>0</v>
          </cell>
          <cell r="EO30">
            <v>0</v>
          </cell>
          <cell r="EP30">
            <v>2.5054347826086958</v>
          </cell>
          <cell r="EQ30">
            <v>3.2263157894736842</v>
          </cell>
          <cell r="ER30">
            <v>0.2</v>
          </cell>
          <cell r="ES30">
            <v>0</v>
          </cell>
          <cell r="ET30">
            <v>0</v>
          </cell>
          <cell r="EU30">
            <v>0</v>
          </cell>
          <cell r="EV30">
            <v>0</v>
          </cell>
          <cell r="EW30">
            <v>0</v>
          </cell>
          <cell r="EX30">
            <v>0</v>
          </cell>
          <cell r="EY30">
            <v>0</v>
          </cell>
          <cell r="EZ30">
            <v>0</v>
          </cell>
          <cell r="FA30">
            <v>0</v>
          </cell>
          <cell r="FB30">
            <v>0</v>
          </cell>
          <cell r="FC30">
            <v>0</v>
          </cell>
          <cell r="FD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8</v>
          </cell>
          <cell r="GC30">
            <v>4</v>
          </cell>
          <cell r="GD30">
            <v>0</v>
          </cell>
          <cell r="GE30">
            <v>0</v>
          </cell>
          <cell r="GF30">
            <v>0</v>
          </cell>
          <cell r="GG30">
            <v>0</v>
          </cell>
          <cell r="GH30">
            <v>0</v>
          </cell>
          <cell r="GI30">
            <v>0</v>
          </cell>
          <cell r="GJ30">
            <v>0</v>
          </cell>
          <cell r="GK30">
            <v>0</v>
          </cell>
          <cell r="GL30">
            <v>0</v>
          </cell>
          <cell r="GM30">
            <v>0</v>
          </cell>
          <cell r="GN30">
            <v>0</v>
          </cell>
          <cell r="GO30">
            <v>0</v>
          </cell>
          <cell r="GP30">
            <v>0</v>
          </cell>
          <cell r="GQ30">
            <v>0</v>
          </cell>
          <cell r="GR30">
            <v>0</v>
          </cell>
          <cell r="GS30">
            <v>0</v>
          </cell>
          <cell r="GT30">
            <v>0</v>
          </cell>
          <cell r="GU30">
            <v>0</v>
          </cell>
          <cell r="GV30">
            <v>2</v>
          </cell>
          <cell r="GW30">
            <v>3.5</v>
          </cell>
          <cell r="GX30">
            <v>0</v>
          </cell>
          <cell r="GY30">
            <v>2</v>
          </cell>
          <cell r="GZ30">
            <v>0</v>
          </cell>
          <cell r="HA30">
            <v>0</v>
          </cell>
          <cell r="HB30">
            <v>0</v>
          </cell>
          <cell r="HC30">
            <v>0</v>
          </cell>
          <cell r="HD30">
            <v>0</v>
          </cell>
          <cell r="HE30">
            <v>0</v>
          </cell>
          <cell r="HF30">
            <v>3</v>
          </cell>
          <cell r="HG30">
            <v>6</v>
          </cell>
          <cell r="HH30">
            <v>0</v>
          </cell>
          <cell r="HI30">
            <v>0</v>
          </cell>
          <cell r="HJ30">
            <v>0</v>
          </cell>
          <cell r="HK30">
            <v>0</v>
          </cell>
          <cell r="HL30">
            <v>0</v>
          </cell>
          <cell r="HM30">
            <v>0</v>
          </cell>
          <cell r="HN30">
            <v>0</v>
          </cell>
          <cell r="HO30">
            <v>0</v>
          </cell>
          <cell r="HP30">
            <v>0</v>
          </cell>
          <cell r="HQ30">
            <v>0</v>
          </cell>
          <cell r="HR30">
            <v>0</v>
          </cell>
          <cell r="HS30">
            <v>28.5</v>
          </cell>
          <cell r="HT30">
            <v>4</v>
          </cell>
          <cell r="HU30">
            <v>0</v>
          </cell>
          <cell r="HV30">
            <v>0</v>
          </cell>
          <cell r="HW30">
            <v>0</v>
          </cell>
          <cell r="HX30">
            <v>0</v>
          </cell>
          <cell r="HY30">
            <v>0</v>
          </cell>
          <cell r="HZ30">
            <v>0</v>
          </cell>
          <cell r="IA30">
            <v>0</v>
          </cell>
          <cell r="IB30">
            <v>0</v>
          </cell>
          <cell r="IC30">
            <v>0</v>
          </cell>
          <cell r="ID30">
            <v>0</v>
          </cell>
          <cell r="IE30">
            <v>0</v>
          </cell>
          <cell r="IF30">
            <v>0</v>
          </cell>
          <cell r="IG30">
            <v>0</v>
          </cell>
          <cell r="IH30">
            <v>0</v>
          </cell>
          <cell r="II30">
            <v>0</v>
          </cell>
          <cell r="IJ30">
            <v>0</v>
          </cell>
          <cell r="IK30">
            <v>0</v>
          </cell>
          <cell r="IL30">
            <v>0</v>
          </cell>
          <cell r="IM30">
            <v>2</v>
          </cell>
          <cell r="IN30">
            <v>15</v>
          </cell>
          <cell r="IO30">
            <v>0</v>
          </cell>
          <cell r="IP30">
            <v>0</v>
          </cell>
          <cell r="IQ30">
            <v>15</v>
          </cell>
          <cell r="IR30">
            <v>0</v>
          </cell>
          <cell r="IS30">
            <v>0</v>
          </cell>
          <cell r="IT30">
            <v>0</v>
          </cell>
          <cell r="IU30">
            <v>0</v>
          </cell>
          <cell r="IV30">
            <v>0</v>
          </cell>
          <cell r="IW30">
            <v>0</v>
          </cell>
          <cell r="IX30">
            <v>0</v>
          </cell>
          <cell r="IY30">
            <v>0</v>
          </cell>
          <cell r="IZ30">
            <v>1</v>
          </cell>
          <cell r="JA30">
            <v>0</v>
          </cell>
          <cell r="JB30">
            <v>0</v>
          </cell>
          <cell r="JC30">
            <v>0</v>
          </cell>
          <cell r="JD30">
            <v>0</v>
          </cell>
          <cell r="JE30">
            <v>0</v>
          </cell>
          <cell r="JF30">
            <v>20</v>
          </cell>
          <cell r="JG30">
            <v>4.2</v>
          </cell>
          <cell r="JH30">
            <v>14</v>
          </cell>
          <cell r="JI30">
            <v>6</v>
          </cell>
          <cell r="JJ30">
            <v>1.4285714285714286</v>
          </cell>
          <cell r="JK30">
            <v>0</v>
          </cell>
          <cell r="JL30">
            <v>0</v>
          </cell>
          <cell r="JM30">
            <v>0</v>
          </cell>
          <cell r="JN30">
            <v>0</v>
          </cell>
          <cell r="JO30">
            <v>0</v>
          </cell>
          <cell r="JP30">
            <v>0</v>
          </cell>
          <cell r="JQ30">
            <v>0</v>
          </cell>
          <cell r="JR30">
            <v>0</v>
          </cell>
          <cell r="JS30">
            <v>0</v>
          </cell>
          <cell r="JT30">
            <v>0</v>
          </cell>
          <cell r="JU30">
            <v>0</v>
          </cell>
          <cell r="JV30">
            <v>0</v>
          </cell>
          <cell r="JW30">
            <v>0</v>
          </cell>
          <cell r="JX30">
            <v>0</v>
          </cell>
          <cell r="JY30">
            <v>0</v>
          </cell>
          <cell r="JZ30">
            <v>0</v>
          </cell>
          <cell r="KA30">
            <v>0</v>
          </cell>
          <cell r="KB30">
            <v>0</v>
          </cell>
          <cell r="KC30">
            <v>0</v>
          </cell>
          <cell r="KD30">
            <v>0</v>
          </cell>
          <cell r="KE30">
            <v>0</v>
          </cell>
          <cell r="KF30">
            <v>0</v>
          </cell>
          <cell r="KG30">
            <v>0</v>
          </cell>
          <cell r="KH30">
            <v>0</v>
          </cell>
          <cell r="KI30">
            <v>0</v>
          </cell>
          <cell r="KJ30">
            <v>0</v>
          </cell>
          <cell r="KK30">
            <v>0</v>
          </cell>
          <cell r="KL30">
            <v>0</v>
          </cell>
          <cell r="KM30">
            <v>0</v>
          </cell>
          <cell r="KN30">
            <v>0</v>
          </cell>
          <cell r="KO30">
            <v>0</v>
          </cell>
          <cell r="KP30">
            <v>0</v>
          </cell>
          <cell r="KQ30">
            <v>0</v>
          </cell>
          <cell r="KR30">
            <v>0</v>
          </cell>
          <cell r="KS30">
            <v>0</v>
          </cell>
          <cell r="KT30">
            <v>0</v>
          </cell>
          <cell r="KU30">
            <v>0</v>
          </cell>
          <cell r="KV30">
            <v>0</v>
          </cell>
          <cell r="KW30">
            <v>0</v>
          </cell>
          <cell r="KX30">
            <v>0</v>
          </cell>
          <cell r="KY30">
            <v>0</v>
          </cell>
          <cell r="KZ30">
            <v>0</v>
          </cell>
          <cell r="LA30">
            <v>0</v>
          </cell>
          <cell r="LB30">
            <v>0</v>
          </cell>
          <cell r="LC30">
            <v>0</v>
          </cell>
          <cell r="LD30">
            <v>0</v>
          </cell>
          <cell r="LE30">
            <v>0</v>
          </cell>
          <cell r="LF30">
            <v>3</v>
          </cell>
          <cell r="LG30">
            <v>3.3333333333333335</v>
          </cell>
          <cell r="LH30">
            <v>0</v>
          </cell>
          <cell r="LI30">
            <v>4.7</v>
          </cell>
          <cell r="LJ30">
            <v>4.666666666666667</v>
          </cell>
          <cell r="LK30">
            <v>0.7142857142857143</v>
          </cell>
          <cell r="LL30">
            <v>0</v>
          </cell>
          <cell r="LM30">
            <v>0</v>
          </cell>
          <cell r="LN30">
            <v>1</v>
          </cell>
          <cell r="LO30">
            <v>19</v>
          </cell>
          <cell r="LP30">
            <v>0</v>
          </cell>
          <cell r="LQ30">
            <v>0</v>
          </cell>
          <cell r="LR30">
            <v>0</v>
          </cell>
          <cell r="LS30">
            <v>0</v>
          </cell>
          <cell r="LT30">
            <v>0</v>
          </cell>
          <cell r="LU30">
            <v>0</v>
          </cell>
          <cell r="LV30">
            <v>0</v>
          </cell>
          <cell r="LW30">
            <v>0</v>
          </cell>
          <cell r="LX30">
            <v>0</v>
          </cell>
          <cell r="LY30">
            <v>0</v>
          </cell>
          <cell r="LZ30">
            <v>0</v>
          </cell>
          <cell r="MA30">
            <v>0</v>
          </cell>
          <cell r="MB30">
            <v>0</v>
          </cell>
          <cell r="MC30">
            <v>0</v>
          </cell>
          <cell r="MD30">
            <v>0</v>
          </cell>
          <cell r="ME30">
            <v>0</v>
          </cell>
          <cell r="MF30">
            <v>0</v>
          </cell>
          <cell r="MG30">
            <v>19</v>
          </cell>
          <cell r="MH30">
            <v>0</v>
          </cell>
          <cell r="MI30">
            <v>0</v>
          </cell>
          <cell r="MJ30">
            <v>0</v>
          </cell>
          <cell r="MK30">
            <v>0</v>
          </cell>
          <cell r="ML30">
            <v>0</v>
          </cell>
          <cell r="MM30">
            <v>0</v>
          </cell>
          <cell r="MN30">
            <v>0</v>
          </cell>
          <cell r="MO30">
            <v>0</v>
          </cell>
          <cell r="MP30">
            <v>0</v>
          </cell>
          <cell r="MQ30">
            <v>0</v>
          </cell>
          <cell r="MR30">
            <v>0</v>
          </cell>
          <cell r="MS30">
            <v>0</v>
          </cell>
          <cell r="MT30">
            <v>0</v>
          </cell>
          <cell r="MU30">
            <v>0</v>
          </cell>
          <cell r="MV30">
            <v>0</v>
          </cell>
          <cell r="MW30">
            <v>0</v>
          </cell>
          <cell r="MX30">
            <v>0</v>
          </cell>
          <cell r="MY30">
            <v>0</v>
          </cell>
          <cell r="MZ30">
            <v>0</v>
          </cell>
          <cell r="NA30">
            <v>0</v>
          </cell>
          <cell r="NB30">
            <v>0</v>
          </cell>
          <cell r="NC30">
            <v>0</v>
          </cell>
          <cell r="ND30">
            <v>0</v>
          </cell>
          <cell r="NE30">
            <v>0</v>
          </cell>
          <cell r="NF30">
            <v>7</v>
          </cell>
          <cell r="NG30">
            <v>0.42857142857142855</v>
          </cell>
          <cell r="NH30">
            <v>0</v>
          </cell>
          <cell r="NI30">
            <v>0</v>
          </cell>
          <cell r="NJ30">
            <v>0</v>
          </cell>
          <cell r="NK30">
            <v>0</v>
          </cell>
          <cell r="NL30">
            <v>0</v>
          </cell>
          <cell r="NM30">
            <v>0</v>
          </cell>
          <cell r="NN30">
            <v>0</v>
          </cell>
          <cell r="NO30">
            <v>0</v>
          </cell>
          <cell r="NP30">
            <v>0</v>
          </cell>
          <cell r="NQ30">
            <v>0</v>
          </cell>
          <cell r="NR30">
            <v>0</v>
          </cell>
          <cell r="NS30">
            <v>0</v>
          </cell>
          <cell r="NT30">
            <v>0</v>
          </cell>
          <cell r="NU30">
            <v>2</v>
          </cell>
          <cell r="NV30">
            <v>0.5</v>
          </cell>
          <cell r="NW30">
            <v>1</v>
          </cell>
          <cell r="NX30">
            <v>1</v>
          </cell>
          <cell r="NY30">
            <v>2</v>
          </cell>
          <cell r="NZ30">
            <v>0.44444444444444442</v>
          </cell>
          <cell r="OA30">
            <v>1</v>
          </cell>
          <cell r="OB30">
            <v>2</v>
          </cell>
          <cell r="OC30">
            <v>3.6027173913043482</v>
          </cell>
          <cell r="OD30">
            <v>4</v>
          </cell>
          <cell r="OE30">
            <v>0</v>
          </cell>
          <cell r="OF30">
            <v>215</v>
          </cell>
          <cell r="OG30">
            <v>0</v>
          </cell>
          <cell r="OH30">
            <v>249</v>
          </cell>
          <cell r="OI30">
            <v>0</v>
          </cell>
        </row>
        <row r="31">
          <cell r="D31" t="str">
            <v>CP1E01T30</v>
          </cell>
          <cell r="E31" t="str">
            <v>TENOFOVIR 300mg TABLETA FRASCO</v>
          </cell>
          <cell r="F31">
            <v>0</v>
          </cell>
          <cell r="G31">
            <v>0</v>
          </cell>
          <cell r="H31">
            <v>0</v>
          </cell>
          <cell r="I31">
            <v>0</v>
          </cell>
          <cell r="J31">
            <v>0</v>
          </cell>
          <cell r="K31">
            <v>0</v>
          </cell>
          <cell r="L31">
            <v>0</v>
          </cell>
          <cell r="M31">
            <v>1</v>
          </cell>
          <cell r="N31">
            <v>2</v>
          </cell>
          <cell r="O31">
            <v>0</v>
          </cell>
          <cell r="P31">
            <v>0</v>
          </cell>
          <cell r="Q31">
            <v>0</v>
          </cell>
          <cell r="R31">
            <v>2</v>
          </cell>
          <cell r="S31">
            <v>3.5</v>
          </cell>
          <cell r="T31">
            <v>0</v>
          </cell>
          <cell r="U31">
            <v>0</v>
          </cell>
          <cell r="V31">
            <v>0</v>
          </cell>
          <cell r="W31">
            <v>0</v>
          </cell>
          <cell r="X31">
            <v>0</v>
          </cell>
          <cell r="Y31">
            <v>0</v>
          </cell>
          <cell r="Z31">
            <v>0</v>
          </cell>
          <cell r="AA31">
            <v>0</v>
          </cell>
          <cell r="AB31">
            <v>10</v>
          </cell>
          <cell r="AC31">
            <v>1</v>
          </cell>
          <cell r="AD31">
            <v>0</v>
          </cell>
          <cell r="AE31">
            <v>0</v>
          </cell>
          <cell r="AF31">
            <v>0</v>
          </cell>
          <cell r="AG31">
            <v>16</v>
          </cell>
          <cell r="AH31">
            <v>0</v>
          </cell>
          <cell r="AI31">
            <v>0</v>
          </cell>
          <cell r="AJ31">
            <v>0</v>
          </cell>
          <cell r="AK31">
            <v>0</v>
          </cell>
          <cell r="AL31">
            <v>5</v>
          </cell>
          <cell r="AM31">
            <v>11.6</v>
          </cell>
          <cell r="AN31">
            <v>0</v>
          </cell>
          <cell r="AO31">
            <v>1</v>
          </cell>
          <cell r="AP31">
            <v>1</v>
          </cell>
          <cell r="AQ31">
            <v>18</v>
          </cell>
          <cell r="AR31">
            <v>5.5555555555555552E-2</v>
          </cell>
          <cell r="AS31">
            <v>5.5555555555555552E-2</v>
          </cell>
          <cell r="AT31">
            <v>2</v>
          </cell>
          <cell r="AU31">
            <v>5</v>
          </cell>
          <cell r="AV31">
            <v>2</v>
          </cell>
          <cell r="AW31">
            <v>5</v>
          </cell>
          <cell r="AX31">
            <v>1</v>
          </cell>
          <cell r="AY31">
            <v>0</v>
          </cell>
          <cell r="AZ31">
            <v>0</v>
          </cell>
          <cell r="BA31">
            <v>2</v>
          </cell>
          <cell r="BB31">
            <v>0</v>
          </cell>
          <cell r="BC31">
            <v>0</v>
          </cell>
          <cell r="BD31">
            <v>0</v>
          </cell>
          <cell r="BE31">
            <v>0</v>
          </cell>
          <cell r="BF31">
            <v>0</v>
          </cell>
          <cell r="BG31">
            <v>0</v>
          </cell>
          <cell r="BH31">
            <v>0</v>
          </cell>
          <cell r="BI31">
            <v>0</v>
          </cell>
          <cell r="BJ31">
            <v>0</v>
          </cell>
          <cell r="BK31">
            <v>4</v>
          </cell>
          <cell r="BL31">
            <v>3.75</v>
          </cell>
          <cell r="BM31">
            <v>0</v>
          </cell>
          <cell r="BN31">
            <v>0</v>
          </cell>
          <cell r="BO31">
            <v>0</v>
          </cell>
          <cell r="BP31">
            <v>0</v>
          </cell>
          <cell r="BQ31">
            <v>0</v>
          </cell>
          <cell r="BR31">
            <v>0</v>
          </cell>
          <cell r="BS31">
            <v>11</v>
          </cell>
          <cell r="BT31">
            <v>35.545454545454547</v>
          </cell>
          <cell r="BU31">
            <v>19</v>
          </cell>
          <cell r="BV31">
            <v>20.578947368421051</v>
          </cell>
          <cell r="BW31">
            <v>0.57894736842105265</v>
          </cell>
          <cell r="BX31">
            <v>0</v>
          </cell>
          <cell r="BY31">
            <v>0</v>
          </cell>
          <cell r="BZ31">
            <v>0</v>
          </cell>
          <cell r="CA31">
            <v>0</v>
          </cell>
          <cell r="CB31">
            <v>0</v>
          </cell>
          <cell r="CC31">
            <v>0</v>
          </cell>
          <cell r="CD31">
            <v>0</v>
          </cell>
          <cell r="CE31">
            <v>9</v>
          </cell>
          <cell r="CF31">
            <v>13.666666666666666</v>
          </cell>
          <cell r="CG31">
            <v>0</v>
          </cell>
          <cell r="CH31">
            <v>0</v>
          </cell>
          <cell r="CI31">
            <v>0</v>
          </cell>
          <cell r="CJ31">
            <v>0</v>
          </cell>
          <cell r="CK31">
            <v>0</v>
          </cell>
          <cell r="CL31">
            <v>0</v>
          </cell>
          <cell r="CM31">
            <v>10</v>
          </cell>
          <cell r="CN31">
            <v>6</v>
          </cell>
          <cell r="CO31">
            <v>26</v>
          </cell>
          <cell r="CP31">
            <v>2.3076923076923075</v>
          </cell>
          <cell r="CQ31">
            <v>0.38461538461538464</v>
          </cell>
          <cell r="CR31">
            <v>32</v>
          </cell>
          <cell r="CS31">
            <v>2.46875</v>
          </cell>
          <cell r="CT31">
            <v>59</v>
          </cell>
          <cell r="CU31">
            <v>1.3389830508474576</v>
          </cell>
          <cell r="CV31">
            <v>0.5423728813559322</v>
          </cell>
          <cell r="CW31">
            <v>25</v>
          </cell>
          <cell r="CX31">
            <v>0</v>
          </cell>
          <cell r="CY31">
            <v>6</v>
          </cell>
          <cell r="CZ31">
            <v>0</v>
          </cell>
          <cell r="DA31">
            <v>4.166666666666667</v>
          </cell>
          <cell r="DB31">
            <v>0</v>
          </cell>
          <cell r="DC31">
            <v>0</v>
          </cell>
          <cell r="DD31">
            <v>1</v>
          </cell>
          <cell r="DE31">
            <v>0</v>
          </cell>
          <cell r="DF31">
            <v>0</v>
          </cell>
          <cell r="DG31">
            <v>0</v>
          </cell>
          <cell r="DH31">
            <v>0</v>
          </cell>
          <cell r="DI31">
            <v>0</v>
          </cell>
          <cell r="DJ31">
            <v>0</v>
          </cell>
          <cell r="DK31">
            <v>0</v>
          </cell>
          <cell r="DL31">
            <v>0</v>
          </cell>
          <cell r="DM31">
            <v>0</v>
          </cell>
          <cell r="DN31">
            <v>1</v>
          </cell>
          <cell r="DO31">
            <v>0</v>
          </cell>
          <cell r="DP31">
            <v>0</v>
          </cell>
          <cell r="DQ31">
            <v>8</v>
          </cell>
          <cell r="DR31">
            <v>3.625</v>
          </cell>
          <cell r="DS31">
            <v>0</v>
          </cell>
          <cell r="DT31">
            <v>0</v>
          </cell>
          <cell r="DU31">
            <v>0</v>
          </cell>
          <cell r="DV31">
            <v>1</v>
          </cell>
          <cell r="DW31">
            <v>0</v>
          </cell>
          <cell r="DX31">
            <v>2</v>
          </cell>
          <cell r="DY31">
            <v>0</v>
          </cell>
          <cell r="DZ31">
            <v>0.5</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9.8333333333333339</v>
          </cell>
          <cell r="EQ31">
            <v>1.1694915254237288</v>
          </cell>
          <cell r="ER31">
            <v>0</v>
          </cell>
          <cell r="ES31">
            <v>0</v>
          </cell>
          <cell r="ET31">
            <v>0</v>
          </cell>
          <cell r="EU31">
            <v>0</v>
          </cell>
          <cell r="EV31">
            <v>0</v>
          </cell>
          <cell r="EW31">
            <v>0</v>
          </cell>
          <cell r="EX31">
            <v>0</v>
          </cell>
          <cell r="EY31">
            <v>0</v>
          </cell>
          <cell r="EZ31">
            <v>0</v>
          </cell>
          <cell r="FA31">
            <v>0</v>
          </cell>
          <cell r="FB31">
            <v>0</v>
          </cell>
          <cell r="FC31">
            <v>0</v>
          </cell>
          <cell r="FD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2</v>
          </cell>
          <cell r="FS31">
            <v>3.5</v>
          </cell>
          <cell r="FT31">
            <v>0</v>
          </cell>
          <cell r="FU31">
            <v>0</v>
          </cell>
          <cell r="FV31">
            <v>0</v>
          </cell>
          <cell r="FW31">
            <v>0</v>
          </cell>
          <cell r="FX31">
            <v>0</v>
          </cell>
          <cell r="FY31">
            <v>0</v>
          </cell>
          <cell r="FZ31">
            <v>64</v>
          </cell>
          <cell r="GA31">
            <v>1.546875</v>
          </cell>
          <cell r="GB31">
            <v>37</v>
          </cell>
          <cell r="GC31">
            <v>2.6756756756756759</v>
          </cell>
          <cell r="GD31">
            <v>1.7297297297297298</v>
          </cell>
          <cell r="GE31">
            <v>0</v>
          </cell>
          <cell r="GF31">
            <v>0</v>
          </cell>
          <cell r="GG31">
            <v>0</v>
          </cell>
          <cell r="GH31">
            <v>0</v>
          </cell>
          <cell r="GI31">
            <v>0</v>
          </cell>
          <cell r="GJ31">
            <v>1</v>
          </cell>
          <cell r="GK31">
            <v>49</v>
          </cell>
          <cell r="GL31">
            <v>1</v>
          </cell>
          <cell r="GM31">
            <v>49</v>
          </cell>
          <cell r="GN31">
            <v>1</v>
          </cell>
          <cell r="GO31">
            <v>0</v>
          </cell>
          <cell r="GP31">
            <v>0</v>
          </cell>
          <cell r="GQ31">
            <v>0</v>
          </cell>
          <cell r="GR31">
            <v>0</v>
          </cell>
          <cell r="GS31">
            <v>0</v>
          </cell>
          <cell r="GT31">
            <v>15</v>
          </cell>
          <cell r="GU31">
            <v>0.93333333333333335</v>
          </cell>
          <cell r="GV31">
            <v>64</v>
          </cell>
          <cell r="GW31">
            <v>0.21875</v>
          </cell>
          <cell r="GX31">
            <v>0.234375</v>
          </cell>
          <cell r="GY31">
            <v>0</v>
          </cell>
          <cell r="GZ31">
            <v>0</v>
          </cell>
          <cell r="HA31">
            <v>0</v>
          </cell>
          <cell r="HB31">
            <v>0</v>
          </cell>
          <cell r="HC31">
            <v>0</v>
          </cell>
          <cell r="HD31">
            <v>6</v>
          </cell>
          <cell r="HE31">
            <v>7.666666666666667</v>
          </cell>
          <cell r="HF31">
            <v>4</v>
          </cell>
          <cell r="HG31">
            <v>11.5</v>
          </cell>
          <cell r="HH31">
            <v>1.5</v>
          </cell>
          <cell r="HI31">
            <v>0</v>
          </cell>
          <cell r="HJ31">
            <v>0</v>
          </cell>
          <cell r="HK31">
            <v>0</v>
          </cell>
          <cell r="HL31">
            <v>0</v>
          </cell>
          <cell r="HM31">
            <v>0</v>
          </cell>
          <cell r="HN31">
            <v>0</v>
          </cell>
          <cell r="HO31">
            <v>0</v>
          </cell>
          <cell r="HP31">
            <v>0</v>
          </cell>
          <cell r="HQ31">
            <v>0</v>
          </cell>
          <cell r="HR31">
            <v>0</v>
          </cell>
          <cell r="HS31">
            <v>2.6744186046511627</v>
          </cell>
          <cell r="HT31">
            <v>3.5</v>
          </cell>
          <cell r="HU31">
            <v>1</v>
          </cell>
          <cell r="HV31">
            <v>0</v>
          </cell>
          <cell r="HW31">
            <v>0</v>
          </cell>
          <cell r="HX31">
            <v>0</v>
          </cell>
          <cell r="HY31">
            <v>0</v>
          </cell>
          <cell r="HZ31">
            <v>0</v>
          </cell>
          <cell r="IA31">
            <v>0</v>
          </cell>
          <cell r="IB31">
            <v>0</v>
          </cell>
          <cell r="IC31">
            <v>0</v>
          </cell>
          <cell r="ID31">
            <v>0</v>
          </cell>
          <cell r="IE31">
            <v>0</v>
          </cell>
          <cell r="IF31">
            <v>0</v>
          </cell>
          <cell r="IG31">
            <v>0</v>
          </cell>
          <cell r="IH31">
            <v>0</v>
          </cell>
          <cell r="II31">
            <v>0</v>
          </cell>
          <cell r="IJ31">
            <v>0</v>
          </cell>
          <cell r="IK31">
            <v>8</v>
          </cell>
          <cell r="IL31">
            <v>0</v>
          </cell>
          <cell r="IM31">
            <v>1</v>
          </cell>
          <cell r="IN31">
            <v>0</v>
          </cell>
          <cell r="IO31">
            <v>8</v>
          </cell>
          <cell r="IP31">
            <v>27.5</v>
          </cell>
          <cell r="IQ31">
            <v>0</v>
          </cell>
          <cell r="IR31">
            <v>8</v>
          </cell>
          <cell r="IS31">
            <v>0</v>
          </cell>
          <cell r="IT31">
            <v>0</v>
          </cell>
          <cell r="IU31">
            <v>0</v>
          </cell>
          <cell r="IV31">
            <v>0</v>
          </cell>
          <cell r="IW31">
            <v>0</v>
          </cell>
          <cell r="IX31">
            <v>0</v>
          </cell>
          <cell r="IY31">
            <v>0</v>
          </cell>
          <cell r="IZ31">
            <v>0</v>
          </cell>
          <cell r="JA31">
            <v>0</v>
          </cell>
          <cell r="JB31">
            <v>0</v>
          </cell>
          <cell r="JC31">
            <v>0</v>
          </cell>
          <cell r="JD31">
            <v>0</v>
          </cell>
          <cell r="JE31">
            <v>0</v>
          </cell>
          <cell r="JF31">
            <v>0</v>
          </cell>
          <cell r="JG31">
            <v>0</v>
          </cell>
          <cell r="JH31">
            <v>6</v>
          </cell>
          <cell r="JI31">
            <v>0</v>
          </cell>
          <cell r="JJ31">
            <v>0</v>
          </cell>
          <cell r="JK31">
            <v>0</v>
          </cell>
          <cell r="JL31">
            <v>0</v>
          </cell>
          <cell r="JM31">
            <v>0</v>
          </cell>
          <cell r="JN31">
            <v>0</v>
          </cell>
          <cell r="JO31">
            <v>0</v>
          </cell>
          <cell r="JP31">
            <v>0</v>
          </cell>
          <cell r="JQ31">
            <v>0</v>
          </cell>
          <cell r="JR31">
            <v>0</v>
          </cell>
          <cell r="JS31">
            <v>0</v>
          </cell>
          <cell r="JT31">
            <v>0</v>
          </cell>
          <cell r="JU31">
            <v>1</v>
          </cell>
          <cell r="JV31">
            <v>6</v>
          </cell>
          <cell r="JW31">
            <v>1</v>
          </cell>
          <cell r="JX31">
            <v>6</v>
          </cell>
          <cell r="JY31">
            <v>1</v>
          </cell>
          <cell r="JZ31">
            <v>85</v>
          </cell>
          <cell r="KA31">
            <v>1.2352941176470589</v>
          </cell>
          <cell r="KB31">
            <v>1</v>
          </cell>
          <cell r="KC31">
            <v>105</v>
          </cell>
          <cell r="KD31">
            <v>85</v>
          </cell>
          <cell r="KE31">
            <v>0</v>
          </cell>
          <cell r="KF31">
            <v>0</v>
          </cell>
          <cell r="KG31">
            <v>0</v>
          </cell>
          <cell r="KH31">
            <v>0</v>
          </cell>
          <cell r="KI31">
            <v>0</v>
          </cell>
          <cell r="KJ31">
            <v>8</v>
          </cell>
          <cell r="KK31">
            <v>0.5</v>
          </cell>
          <cell r="KL31">
            <v>9</v>
          </cell>
          <cell r="KM31">
            <v>0.44444444444444442</v>
          </cell>
          <cell r="KN31">
            <v>0.88888888888888884</v>
          </cell>
          <cell r="KO31">
            <v>0</v>
          </cell>
          <cell r="KP31">
            <v>0</v>
          </cell>
          <cell r="KQ31">
            <v>0</v>
          </cell>
          <cell r="KR31">
            <v>0</v>
          </cell>
          <cell r="KS31">
            <v>0</v>
          </cell>
          <cell r="KT31">
            <v>0</v>
          </cell>
          <cell r="KU31">
            <v>0</v>
          </cell>
          <cell r="KV31">
            <v>0</v>
          </cell>
          <cell r="KW31">
            <v>0</v>
          </cell>
          <cell r="KX31">
            <v>0</v>
          </cell>
          <cell r="KY31">
            <v>0</v>
          </cell>
          <cell r="KZ31">
            <v>0</v>
          </cell>
          <cell r="LA31">
            <v>0</v>
          </cell>
          <cell r="LB31">
            <v>0</v>
          </cell>
          <cell r="LC31">
            <v>0</v>
          </cell>
          <cell r="LD31">
            <v>0</v>
          </cell>
          <cell r="LE31">
            <v>0</v>
          </cell>
          <cell r="LF31">
            <v>2</v>
          </cell>
          <cell r="LG31">
            <v>6</v>
          </cell>
          <cell r="LH31">
            <v>0</v>
          </cell>
          <cell r="LI31">
            <v>1.3510638297872339</v>
          </cell>
          <cell r="LJ31">
            <v>6</v>
          </cell>
          <cell r="LK31">
            <v>0.88888888888888884</v>
          </cell>
          <cell r="LL31">
            <v>24</v>
          </cell>
          <cell r="LM31">
            <v>0</v>
          </cell>
          <cell r="LN31">
            <v>39</v>
          </cell>
          <cell r="LO31">
            <v>0</v>
          </cell>
          <cell r="LP31">
            <v>0.61538461538461542</v>
          </cell>
          <cell r="LQ31">
            <v>0</v>
          </cell>
          <cell r="LR31">
            <v>0</v>
          </cell>
          <cell r="LS31">
            <v>0</v>
          </cell>
          <cell r="LT31">
            <v>0</v>
          </cell>
          <cell r="LU31">
            <v>0</v>
          </cell>
          <cell r="LV31">
            <v>0</v>
          </cell>
          <cell r="LW31">
            <v>0</v>
          </cell>
          <cell r="LX31">
            <v>3</v>
          </cell>
          <cell r="LY31">
            <v>1.3333333333333333</v>
          </cell>
          <cell r="LZ31">
            <v>0</v>
          </cell>
          <cell r="MA31">
            <v>0</v>
          </cell>
          <cell r="MB31">
            <v>0</v>
          </cell>
          <cell r="MC31">
            <v>3</v>
          </cell>
          <cell r="MD31">
            <v>10</v>
          </cell>
          <cell r="ME31">
            <v>0</v>
          </cell>
          <cell r="MF31">
            <v>1.4166666666666667</v>
          </cell>
          <cell r="MG31">
            <v>1.3333333333333333</v>
          </cell>
          <cell r="MH31">
            <v>0</v>
          </cell>
          <cell r="MI31">
            <v>0</v>
          </cell>
          <cell r="MJ31">
            <v>0</v>
          </cell>
          <cell r="MK31">
            <v>0</v>
          </cell>
          <cell r="ML31">
            <v>0</v>
          </cell>
          <cell r="MM31">
            <v>0</v>
          </cell>
          <cell r="MN31">
            <v>101</v>
          </cell>
          <cell r="MO31">
            <v>1.2376237623762376</v>
          </cell>
          <cell r="MP31">
            <v>7</v>
          </cell>
          <cell r="MQ31">
            <v>17.857142857142858</v>
          </cell>
          <cell r="MR31">
            <v>14.428571428571429</v>
          </cell>
          <cell r="MS31">
            <v>0</v>
          </cell>
          <cell r="MT31">
            <v>0</v>
          </cell>
          <cell r="MU31">
            <v>2</v>
          </cell>
          <cell r="MV31">
            <v>0</v>
          </cell>
          <cell r="MW31">
            <v>0</v>
          </cell>
          <cell r="MX31">
            <v>0</v>
          </cell>
          <cell r="MY31">
            <v>0</v>
          </cell>
          <cell r="MZ31">
            <v>2</v>
          </cell>
          <cell r="NA31">
            <v>27</v>
          </cell>
          <cell r="NB31">
            <v>0</v>
          </cell>
          <cell r="NC31">
            <v>1.7722772277227723</v>
          </cell>
          <cell r="ND31">
            <v>17.857142857142858</v>
          </cell>
          <cell r="NE31">
            <v>0</v>
          </cell>
          <cell r="NF31">
            <v>31</v>
          </cell>
          <cell r="NG31">
            <v>3.6774193548387095</v>
          </cell>
          <cell r="NH31">
            <v>79</v>
          </cell>
          <cell r="NI31">
            <v>1.4430379746835442</v>
          </cell>
          <cell r="NJ31">
            <v>0.39240506329113922</v>
          </cell>
          <cell r="NK31">
            <v>0</v>
          </cell>
          <cell r="NL31">
            <v>0</v>
          </cell>
          <cell r="NM31">
            <v>0</v>
          </cell>
          <cell r="NN31">
            <v>0</v>
          </cell>
          <cell r="NO31">
            <v>0</v>
          </cell>
          <cell r="NP31">
            <v>0</v>
          </cell>
          <cell r="NQ31">
            <v>0</v>
          </cell>
          <cell r="NR31">
            <v>0</v>
          </cell>
          <cell r="NS31">
            <v>0</v>
          </cell>
          <cell r="NT31">
            <v>0</v>
          </cell>
          <cell r="NU31">
            <v>1</v>
          </cell>
          <cell r="NV31">
            <v>13</v>
          </cell>
          <cell r="NW31">
            <v>0</v>
          </cell>
          <cell r="NX31">
            <v>0</v>
          </cell>
          <cell r="NY31">
            <v>0</v>
          </cell>
          <cell r="NZ31">
            <v>3.96875</v>
          </cell>
          <cell r="OA31">
            <v>1.4430379746835442</v>
          </cell>
          <cell r="OB31">
            <v>0.39240506329113922</v>
          </cell>
          <cell r="OC31">
            <v>2.6744186046511627</v>
          </cell>
          <cell r="OD31">
            <v>1.4430379746835442</v>
          </cell>
          <cell r="OE31">
            <v>0.39240506329113922</v>
          </cell>
          <cell r="OF31">
            <v>435</v>
          </cell>
          <cell r="OG31">
            <v>0</v>
          </cell>
          <cell r="OH31">
            <v>491</v>
          </cell>
          <cell r="OI31">
            <v>0</v>
          </cell>
        </row>
        <row r="32">
          <cell r="D32" t="str">
            <v>CP1E01TDF3TC</v>
          </cell>
          <cell r="E32" t="str">
            <v>TENOFOVIR/LAMIVUDINA  300 mg + 300 mg  TABLETA  FRASCO</v>
          </cell>
          <cell r="F32">
            <v>0</v>
          </cell>
          <cell r="G32">
            <v>0</v>
          </cell>
          <cell r="H32">
            <v>0</v>
          </cell>
          <cell r="I32">
            <v>0</v>
          </cell>
          <cell r="J32">
            <v>0</v>
          </cell>
          <cell r="K32">
            <v>68</v>
          </cell>
          <cell r="L32">
            <v>3.8088235294117645</v>
          </cell>
          <cell r="M32">
            <v>161</v>
          </cell>
          <cell r="N32">
            <v>1.6086956521739131</v>
          </cell>
          <cell r="O32">
            <v>0.42236024844720499</v>
          </cell>
          <cell r="P32">
            <v>36</v>
          </cell>
          <cell r="Q32">
            <v>2.9444444444444446</v>
          </cell>
          <cell r="R32">
            <v>49</v>
          </cell>
          <cell r="S32">
            <v>2.1632653061224492</v>
          </cell>
          <cell r="T32">
            <v>0.73469387755102045</v>
          </cell>
          <cell r="U32">
            <v>0</v>
          </cell>
          <cell r="V32">
            <v>0</v>
          </cell>
          <cell r="W32">
            <v>0</v>
          </cell>
          <cell r="X32">
            <v>0</v>
          </cell>
          <cell r="Y32">
            <v>0</v>
          </cell>
          <cell r="Z32">
            <v>187</v>
          </cell>
          <cell r="AA32">
            <v>2.4491978609625669</v>
          </cell>
          <cell r="AB32">
            <v>197</v>
          </cell>
          <cell r="AC32">
            <v>2.3248730964467006</v>
          </cell>
          <cell r="AD32">
            <v>0.949238578680203</v>
          </cell>
          <cell r="AE32">
            <v>520</v>
          </cell>
          <cell r="AF32">
            <v>2.7942307692307691</v>
          </cell>
          <cell r="AG32">
            <v>1151</v>
          </cell>
          <cell r="AH32">
            <v>1.262380538662033</v>
          </cell>
          <cell r="AI32">
            <v>0.45178105994787143</v>
          </cell>
          <cell r="AJ32">
            <v>184</v>
          </cell>
          <cell r="AK32">
            <v>2.9619565217391304</v>
          </cell>
          <cell r="AL32">
            <v>222</v>
          </cell>
          <cell r="AM32">
            <v>2.454954954954955</v>
          </cell>
          <cell r="AN32">
            <v>0.8288288288288288</v>
          </cell>
          <cell r="AO32">
            <v>949</v>
          </cell>
          <cell r="AP32">
            <v>1.8714436248682824</v>
          </cell>
          <cell r="AQ32">
            <v>1156</v>
          </cell>
          <cell r="AR32">
            <v>1.5363321799307958</v>
          </cell>
          <cell r="AS32">
            <v>0.8209342560553633</v>
          </cell>
          <cell r="AT32">
            <v>104</v>
          </cell>
          <cell r="AU32">
            <v>3.9230769230769229</v>
          </cell>
          <cell r="AV32">
            <v>171</v>
          </cell>
          <cell r="AW32">
            <v>2.3859649122807016</v>
          </cell>
          <cell r="AX32">
            <v>0.60818713450292394</v>
          </cell>
          <cell r="AY32">
            <v>18</v>
          </cell>
          <cell r="AZ32">
            <v>2.5</v>
          </cell>
          <cell r="BA32">
            <v>23</v>
          </cell>
          <cell r="BB32">
            <v>1.9565217391304348</v>
          </cell>
          <cell r="BC32">
            <v>0.78260869565217395</v>
          </cell>
          <cell r="BD32">
            <v>304</v>
          </cell>
          <cell r="BE32">
            <v>3.0065789473684212</v>
          </cell>
          <cell r="BF32">
            <v>348</v>
          </cell>
          <cell r="BG32">
            <v>2.6264367816091956</v>
          </cell>
          <cell r="BH32">
            <v>0.87356321839080464</v>
          </cell>
          <cell r="BI32">
            <v>38</v>
          </cell>
          <cell r="BJ32">
            <v>3.1578947368421053</v>
          </cell>
          <cell r="BK32">
            <v>55</v>
          </cell>
          <cell r="BL32">
            <v>2.1818181818181817</v>
          </cell>
          <cell r="BM32">
            <v>0.69090909090909092</v>
          </cell>
          <cell r="BN32">
            <v>0</v>
          </cell>
          <cell r="BO32">
            <v>0</v>
          </cell>
          <cell r="BP32">
            <v>0</v>
          </cell>
          <cell r="BQ32">
            <v>0</v>
          </cell>
          <cell r="BR32">
            <v>0</v>
          </cell>
          <cell r="BS32">
            <v>23</v>
          </cell>
          <cell r="BT32">
            <v>0.82608695652173914</v>
          </cell>
          <cell r="BU32">
            <v>12</v>
          </cell>
          <cell r="BV32">
            <v>1.5833333333333333</v>
          </cell>
          <cell r="BW32">
            <v>1.9166666666666667</v>
          </cell>
          <cell r="BX32">
            <v>60</v>
          </cell>
          <cell r="BY32">
            <v>0.8</v>
          </cell>
          <cell r="BZ32">
            <v>98</v>
          </cell>
          <cell r="CA32">
            <v>0.48979591836734693</v>
          </cell>
          <cell r="CB32">
            <v>0.61224489795918369</v>
          </cell>
          <cell r="CC32">
            <v>69</v>
          </cell>
          <cell r="CD32">
            <v>5.7391304347826084</v>
          </cell>
          <cell r="CE32">
            <v>115</v>
          </cell>
          <cell r="CF32">
            <v>3.4434782608695653</v>
          </cell>
          <cell r="CG32">
            <v>0.6</v>
          </cell>
          <cell r="CH32">
            <v>0</v>
          </cell>
          <cell r="CI32">
            <v>0</v>
          </cell>
          <cell r="CJ32">
            <v>0</v>
          </cell>
          <cell r="CK32">
            <v>0</v>
          </cell>
          <cell r="CL32">
            <v>0</v>
          </cell>
          <cell r="CM32">
            <v>90</v>
          </cell>
          <cell r="CN32">
            <v>8.5111111111111111</v>
          </cell>
          <cell r="CO32">
            <v>236</v>
          </cell>
          <cell r="CP32">
            <v>3.2457627118644066</v>
          </cell>
          <cell r="CQ32">
            <v>0.38135593220338981</v>
          </cell>
          <cell r="CR32">
            <v>341</v>
          </cell>
          <cell r="CS32">
            <v>2.6656891495601172</v>
          </cell>
          <cell r="CT32">
            <v>592</v>
          </cell>
          <cell r="CU32">
            <v>1.535472972972973</v>
          </cell>
          <cell r="CV32">
            <v>0.57601351351351349</v>
          </cell>
          <cell r="CW32">
            <v>324</v>
          </cell>
          <cell r="CX32">
            <v>2.7901234567901234</v>
          </cell>
          <cell r="CY32">
            <v>570</v>
          </cell>
          <cell r="CZ32">
            <v>1.5859649122807018</v>
          </cell>
          <cell r="DA32">
            <v>0.56842105263157894</v>
          </cell>
          <cell r="DB32">
            <v>0</v>
          </cell>
          <cell r="DC32">
            <v>0</v>
          </cell>
          <cell r="DD32">
            <v>52</v>
          </cell>
          <cell r="DE32">
            <v>3.4038461538461537</v>
          </cell>
          <cell r="DF32">
            <v>0</v>
          </cell>
          <cell r="DG32">
            <v>5</v>
          </cell>
          <cell r="DH32">
            <v>14.8</v>
          </cell>
          <cell r="DI32">
            <v>8</v>
          </cell>
          <cell r="DJ32">
            <v>9.25</v>
          </cell>
          <cell r="DK32">
            <v>0.625</v>
          </cell>
          <cell r="DL32">
            <v>0</v>
          </cell>
          <cell r="DM32">
            <v>0</v>
          </cell>
          <cell r="DN32">
            <v>40</v>
          </cell>
          <cell r="DO32">
            <v>0.7</v>
          </cell>
          <cell r="DP32">
            <v>0</v>
          </cell>
          <cell r="DQ32">
            <v>4</v>
          </cell>
          <cell r="DR32">
            <v>8.75</v>
          </cell>
          <cell r="DS32">
            <v>71</v>
          </cell>
          <cell r="DT32">
            <v>0.49295774647887325</v>
          </cell>
          <cell r="DU32">
            <v>5.6338028169014086E-2</v>
          </cell>
          <cell r="DV32">
            <v>92</v>
          </cell>
          <cell r="DW32">
            <v>2.4130434782608696</v>
          </cell>
          <cell r="DX32">
            <v>100</v>
          </cell>
          <cell r="DY32">
            <v>2.2200000000000002</v>
          </cell>
          <cell r="DZ32">
            <v>0.92</v>
          </cell>
          <cell r="EA32">
            <v>10</v>
          </cell>
          <cell r="EB32">
            <v>7.3</v>
          </cell>
          <cell r="EC32">
            <v>42</v>
          </cell>
          <cell r="ED32">
            <v>1.7380952380952381</v>
          </cell>
          <cell r="EE32">
            <v>0.23809523809523808</v>
          </cell>
          <cell r="EF32">
            <v>0</v>
          </cell>
          <cell r="EG32">
            <v>0</v>
          </cell>
          <cell r="EH32">
            <v>30</v>
          </cell>
          <cell r="EI32">
            <v>2.6333333333333333</v>
          </cell>
          <cell r="EJ32">
            <v>0</v>
          </cell>
          <cell r="EK32">
            <v>0</v>
          </cell>
          <cell r="EL32">
            <v>0</v>
          </cell>
          <cell r="EM32">
            <v>0</v>
          </cell>
          <cell r="EN32">
            <v>0</v>
          </cell>
          <cell r="EO32">
            <v>0</v>
          </cell>
          <cell r="EP32">
            <v>2.8645650904845299</v>
          </cell>
          <cell r="EQ32">
            <v>2.1632653061224492</v>
          </cell>
          <cell r="ER32">
            <v>0.60818713450292394</v>
          </cell>
          <cell r="ES32">
            <v>0</v>
          </cell>
          <cell r="ET32">
            <v>0</v>
          </cell>
          <cell r="EU32">
            <v>0</v>
          </cell>
          <cell r="EV32">
            <v>0</v>
          </cell>
          <cell r="EW32">
            <v>0</v>
          </cell>
          <cell r="EX32">
            <v>135</v>
          </cell>
          <cell r="EY32">
            <v>9.3925925925925924</v>
          </cell>
          <cell r="EZ32">
            <v>223</v>
          </cell>
          <cell r="FA32">
            <v>5.6860986547085206</v>
          </cell>
          <cell r="FB32">
            <v>0.60538116591928248</v>
          </cell>
          <cell r="FC32">
            <v>8</v>
          </cell>
          <cell r="FD32">
            <v>9.625</v>
          </cell>
          <cell r="FE32">
            <v>17</v>
          </cell>
          <cell r="FF32">
            <v>4.5294117647058822</v>
          </cell>
          <cell r="FG32">
            <v>0.47058823529411764</v>
          </cell>
          <cell r="FH32">
            <v>0</v>
          </cell>
          <cell r="FI32">
            <v>0</v>
          </cell>
          <cell r="FJ32">
            <v>0</v>
          </cell>
          <cell r="FK32">
            <v>0</v>
          </cell>
          <cell r="FL32">
            <v>0</v>
          </cell>
          <cell r="FM32">
            <v>9.405594405594405</v>
          </cell>
          <cell r="FN32">
            <v>5.1077552097072019</v>
          </cell>
          <cell r="FO32">
            <v>0.53798470060670001</v>
          </cell>
          <cell r="FP32">
            <v>9</v>
          </cell>
          <cell r="FQ32">
            <v>3.5555555555555554</v>
          </cell>
          <cell r="FR32">
            <v>8</v>
          </cell>
          <cell r="FS32">
            <v>4</v>
          </cell>
          <cell r="FT32">
            <v>1.125</v>
          </cell>
          <cell r="FU32">
            <v>120</v>
          </cell>
          <cell r="FV32">
            <v>7.375</v>
          </cell>
          <cell r="FW32">
            <v>209</v>
          </cell>
          <cell r="FX32">
            <v>4.2344497607655498</v>
          </cell>
          <cell r="FY32">
            <v>0.57416267942583732</v>
          </cell>
          <cell r="FZ32">
            <v>425</v>
          </cell>
          <cell r="GA32">
            <v>2.4541176470588235</v>
          </cell>
          <cell r="GB32">
            <v>543</v>
          </cell>
          <cell r="GC32">
            <v>1.9208103130755065</v>
          </cell>
          <cell r="GD32">
            <v>0.78268876611418048</v>
          </cell>
          <cell r="GE32">
            <v>76</v>
          </cell>
          <cell r="GF32">
            <v>2.25</v>
          </cell>
          <cell r="GG32">
            <v>84</v>
          </cell>
          <cell r="GH32">
            <v>2.0357142857142856</v>
          </cell>
          <cell r="GI32">
            <v>0.90476190476190477</v>
          </cell>
          <cell r="GJ32">
            <v>61</v>
          </cell>
          <cell r="GK32">
            <v>0.37704918032786883</v>
          </cell>
          <cell r="GL32">
            <v>96</v>
          </cell>
          <cell r="GM32">
            <v>0.23958333333333334</v>
          </cell>
          <cell r="GN32">
            <v>0.63541666666666663</v>
          </cell>
          <cell r="GO32">
            <v>0</v>
          </cell>
          <cell r="GP32">
            <v>0</v>
          </cell>
          <cell r="GQ32">
            <v>0</v>
          </cell>
          <cell r="GR32">
            <v>0</v>
          </cell>
          <cell r="GS32">
            <v>0</v>
          </cell>
          <cell r="GT32">
            <v>213</v>
          </cell>
          <cell r="GU32">
            <v>6.403755868544601</v>
          </cell>
          <cell r="GV32">
            <v>479</v>
          </cell>
          <cell r="GW32">
            <v>2.847599164926931</v>
          </cell>
          <cell r="GX32">
            <v>0.44467640918580376</v>
          </cell>
          <cell r="GY32">
            <v>35</v>
          </cell>
          <cell r="GZ32">
            <v>0.8571428571428571</v>
          </cell>
          <cell r="HA32">
            <v>79</v>
          </cell>
          <cell r="HB32">
            <v>0.379746835443038</v>
          </cell>
          <cell r="HC32">
            <v>0.44303797468354428</v>
          </cell>
          <cell r="HD32">
            <v>137</v>
          </cell>
          <cell r="HE32">
            <v>5.1532846715328464</v>
          </cell>
          <cell r="HF32">
            <v>261</v>
          </cell>
          <cell r="HG32">
            <v>2.7049808429118776</v>
          </cell>
          <cell r="HH32">
            <v>0.52490421455938696</v>
          </cell>
          <cell r="HI32">
            <v>279</v>
          </cell>
          <cell r="HJ32">
            <v>0.75268817204301075</v>
          </cell>
          <cell r="HK32">
            <v>303</v>
          </cell>
          <cell r="HL32">
            <v>0.69306930693069302</v>
          </cell>
          <cell r="HM32">
            <v>0.92079207920792083</v>
          </cell>
          <cell r="HN32">
            <v>94</v>
          </cell>
          <cell r="HO32">
            <v>1.3085106382978724</v>
          </cell>
          <cell r="HP32">
            <v>107</v>
          </cell>
          <cell r="HQ32">
            <v>1.1495327102803738</v>
          </cell>
          <cell r="HR32">
            <v>0.87850467289719625</v>
          </cell>
          <cell r="HS32">
            <v>3.1656314699792962</v>
          </cell>
          <cell r="HT32">
            <v>1.978262299394896</v>
          </cell>
          <cell r="HU32">
            <v>0.70905271639042355</v>
          </cell>
          <cell r="HV32">
            <v>79</v>
          </cell>
          <cell r="HW32">
            <v>1.3164556962025316</v>
          </cell>
          <cell r="HX32">
            <v>93</v>
          </cell>
          <cell r="HY32">
            <v>1.118279569892473</v>
          </cell>
          <cell r="HZ32">
            <v>0.84946236559139787</v>
          </cell>
          <cell r="IA32">
            <v>0</v>
          </cell>
          <cell r="IB32">
            <v>0</v>
          </cell>
          <cell r="IC32">
            <v>0</v>
          </cell>
          <cell r="ID32">
            <v>0</v>
          </cell>
          <cell r="IE32">
            <v>0</v>
          </cell>
          <cell r="IF32">
            <v>18</v>
          </cell>
          <cell r="IG32">
            <v>5.4444444444444446</v>
          </cell>
          <cell r="IH32">
            <v>39</v>
          </cell>
          <cell r="II32">
            <v>2.5128205128205128</v>
          </cell>
          <cell r="IJ32">
            <v>0.46153846153846156</v>
          </cell>
          <cell r="IK32">
            <v>238</v>
          </cell>
          <cell r="IL32">
            <v>3.2058823529411766</v>
          </cell>
          <cell r="IM32">
            <v>346</v>
          </cell>
          <cell r="IN32">
            <v>2.2052023121387285</v>
          </cell>
          <cell r="IO32">
            <v>0.68786127167630062</v>
          </cell>
          <cell r="IP32">
            <v>2.8805970149253732</v>
          </cell>
          <cell r="IQ32">
            <v>2.2052023121387285</v>
          </cell>
          <cell r="IR32">
            <v>0.68786127167630062</v>
          </cell>
          <cell r="IS32">
            <v>6</v>
          </cell>
          <cell r="IT32">
            <v>5.5</v>
          </cell>
          <cell r="IU32">
            <v>6</v>
          </cell>
          <cell r="IV32">
            <v>5.5</v>
          </cell>
          <cell r="IW32">
            <v>1</v>
          </cell>
          <cell r="IX32">
            <v>189</v>
          </cell>
          <cell r="IY32">
            <v>3.126984126984127</v>
          </cell>
          <cell r="IZ32">
            <v>202</v>
          </cell>
          <cell r="JA32">
            <v>2.9257425742574257</v>
          </cell>
          <cell r="JB32">
            <v>0.9356435643564357</v>
          </cell>
          <cell r="JC32">
            <v>3.2</v>
          </cell>
          <cell r="JD32">
            <v>4.2128712871287126</v>
          </cell>
          <cell r="JE32">
            <v>0.96782178217821779</v>
          </cell>
          <cell r="JF32">
            <v>421</v>
          </cell>
          <cell r="JG32">
            <v>3.2755344418052257</v>
          </cell>
          <cell r="JH32">
            <v>442</v>
          </cell>
          <cell r="JI32">
            <v>3.1199095022624435</v>
          </cell>
          <cell r="JJ32">
            <v>0.95248868778280538</v>
          </cell>
          <cell r="JK32">
            <v>0</v>
          </cell>
          <cell r="JL32">
            <v>0</v>
          </cell>
          <cell r="JM32">
            <v>0</v>
          </cell>
          <cell r="JN32">
            <v>0</v>
          </cell>
          <cell r="JO32">
            <v>0</v>
          </cell>
          <cell r="JP32">
            <v>0</v>
          </cell>
          <cell r="JQ32">
            <v>0</v>
          </cell>
          <cell r="JR32">
            <v>0</v>
          </cell>
          <cell r="JS32">
            <v>0</v>
          </cell>
          <cell r="JT32">
            <v>0</v>
          </cell>
          <cell r="JU32">
            <v>176</v>
          </cell>
          <cell r="JV32">
            <v>1.3125</v>
          </cell>
          <cell r="JW32">
            <v>259</v>
          </cell>
          <cell r="JX32">
            <v>0.89189189189189189</v>
          </cell>
          <cell r="JY32">
            <v>0.67953667953667951</v>
          </cell>
          <cell r="JZ32">
            <v>0</v>
          </cell>
          <cell r="KA32">
            <v>0</v>
          </cell>
          <cell r="KB32">
            <v>112</v>
          </cell>
          <cell r="KC32">
            <v>2.9196428571428572</v>
          </cell>
          <cell r="KD32">
            <v>0</v>
          </cell>
          <cell r="KE32">
            <v>0</v>
          </cell>
          <cell r="KF32">
            <v>0</v>
          </cell>
          <cell r="KG32">
            <v>0</v>
          </cell>
          <cell r="KH32">
            <v>0</v>
          </cell>
          <cell r="KI32">
            <v>0</v>
          </cell>
          <cell r="KJ32">
            <v>77</v>
          </cell>
          <cell r="KK32">
            <v>1.7142857142857142</v>
          </cell>
          <cell r="KL32">
            <v>79</v>
          </cell>
          <cell r="KM32">
            <v>1.6708860759493671</v>
          </cell>
          <cell r="KN32">
            <v>0.97468354430379744</v>
          </cell>
          <cell r="KO32">
            <v>70</v>
          </cell>
          <cell r="KP32">
            <v>3.3142857142857145</v>
          </cell>
          <cell r="KQ32">
            <v>93</v>
          </cell>
          <cell r="KR32">
            <v>2.4946236559139785</v>
          </cell>
          <cell r="KS32">
            <v>0.75268817204301075</v>
          </cell>
          <cell r="KT32">
            <v>96</v>
          </cell>
          <cell r="KU32">
            <v>3.2291666666666665</v>
          </cell>
          <cell r="KV32">
            <v>116</v>
          </cell>
          <cell r="KW32">
            <v>2.6724137931034484</v>
          </cell>
          <cell r="KX32">
            <v>0.82758620689655171</v>
          </cell>
          <cell r="KY32">
            <v>0</v>
          </cell>
          <cell r="KZ32">
            <v>0</v>
          </cell>
          <cell r="LA32">
            <v>0</v>
          </cell>
          <cell r="LB32">
            <v>0</v>
          </cell>
          <cell r="LC32">
            <v>0</v>
          </cell>
          <cell r="LD32">
            <v>186</v>
          </cell>
          <cell r="LE32">
            <v>2.381720430107527</v>
          </cell>
          <cell r="LF32">
            <v>258</v>
          </cell>
          <cell r="LG32">
            <v>1.7170542635658914</v>
          </cell>
          <cell r="LH32">
            <v>0.72093023255813948</v>
          </cell>
          <cell r="LI32">
            <v>2.9766081871345027</v>
          </cell>
          <cell r="LJ32">
            <v>2.4946236559139785</v>
          </cell>
          <cell r="LK32">
            <v>0.75268817204301075</v>
          </cell>
          <cell r="LL32">
            <v>88</v>
          </cell>
          <cell r="LM32">
            <v>0</v>
          </cell>
          <cell r="LN32">
            <v>138</v>
          </cell>
          <cell r="LO32">
            <v>0</v>
          </cell>
          <cell r="LP32">
            <v>0.6376811594202898</v>
          </cell>
          <cell r="LQ32">
            <v>28</v>
          </cell>
          <cell r="LR32">
            <v>0.39285714285714285</v>
          </cell>
          <cell r="LS32">
            <v>58</v>
          </cell>
          <cell r="LT32">
            <v>0.18965517241379309</v>
          </cell>
          <cell r="LU32">
            <v>0.48275862068965519</v>
          </cell>
          <cell r="LV32">
            <v>0</v>
          </cell>
          <cell r="LW32">
            <v>0</v>
          </cell>
          <cell r="LX32">
            <v>5</v>
          </cell>
          <cell r="LY32">
            <v>0.8</v>
          </cell>
          <cell r="LZ32">
            <v>0</v>
          </cell>
          <cell r="MA32">
            <v>207</v>
          </cell>
          <cell r="MB32">
            <v>0</v>
          </cell>
          <cell r="MC32">
            <v>231</v>
          </cell>
          <cell r="MD32">
            <v>0</v>
          </cell>
          <cell r="ME32">
            <v>0.89610389610389607</v>
          </cell>
          <cell r="MF32">
            <v>4.6439628482972138E-2</v>
          </cell>
          <cell r="MG32">
            <v>9.4827586206896547E-2</v>
          </cell>
          <cell r="MH32">
            <v>0.56021989005497252</v>
          </cell>
          <cell r="MI32">
            <v>0</v>
          </cell>
          <cell r="MJ32">
            <v>0</v>
          </cell>
          <cell r="MK32">
            <v>0</v>
          </cell>
          <cell r="ML32">
            <v>0</v>
          </cell>
          <cell r="MM32">
            <v>0</v>
          </cell>
          <cell r="MN32">
            <v>207</v>
          </cell>
          <cell r="MO32">
            <v>5.2995169082125608</v>
          </cell>
          <cell r="MP32">
            <v>359</v>
          </cell>
          <cell r="MQ32">
            <v>3.0557103064066853</v>
          </cell>
          <cell r="MR32">
            <v>0.57660167130919215</v>
          </cell>
          <cell r="MS32">
            <v>288</v>
          </cell>
          <cell r="MT32">
            <v>0.69444444444444442</v>
          </cell>
          <cell r="MU32">
            <v>120</v>
          </cell>
          <cell r="MV32">
            <v>1.6666666666666667</v>
          </cell>
          <cell r="MW32">
            <v>2.4</v>
          </cell>
          <cell r="MX32">
            <v>90</v>
          </cell>
          <cell r="MY32">
            <v>3.6222222222222222</v>
          </cell>
          <cell r="MZ32">
            <v>132</v>
          </cell>
          <cell r="NA32">
            <v>2.4696969696969697</v>
          </cell>
          <cell r="NB32">
            <v>0.68181818181818177</v>
          </cell>
          <cell r="NC32">
            <v>2.7743589743589743</v>
          </cell>
          <cell r="ND32">
            <v>2.4696969696969697</v>
          </cell>
          <cell r="NE32">
            <v>0.68181818181818177</v>
          </cell>
          <cell r="NF32">
            <v>317</v>
          </cell>
          <cell r="NG32">
            <v>0.36593059936908517</v>
          </cell>
          <cell r="NH32">
            <v>291</v>
          </cell>
          <cell r="NI32">
            <v>0.39862542955326463</v>
          </cell>
          <cell r="NJ32">
            <v>1.0893470790378006</v>
          </cell>
          <cell r="NK32">
            <v>0</v>
          </cell>
          <cell r="NL32">
            <v>0</v>
          </cell>
          <cell r="NM32">
            <v>0</v>
          </cell>
          <cell r="NN32">
            <v>0</v>
          </cell>
          <cell r="NO32">
            <v>0</v>
          </cell>
          <cell r="NP32">
            <v>0</v>
          </cell>
          <cell r="NQ32">
            <v>0</v>
          </cell>
          <cell r="NR32">
            <v>0</v>
          </cell>
          <cell r="NS32">
            <v>0</v>
          </cell>
          <cell r="NT32">
            <v>0</v>
          </cell>
          <cell r="NU32">
            <v>68</v>
          </cell>
          <cell r="NV32">
            <v>1.4411764705882353</v>
          </cell>
          <cell r="NW32">
            <v>93</v>
          </cell>
          <cell r="NX32">
            <v>1.053763440860215</v>
          </cell>
          <cell r="NY32">
            <v>0.73118279569892475</v>
          </cell>
          <cell r="NZ32">
            <v>0.55584415584415581</v>
          </cell>
          <cell r="OA32">
            <v>0.72619443520673976</v>
          </cell>
          <cell r="OB32">
            <v>0.91026493736836267</v>
          </cell>
          <cell r="OC32">
            <v>2.8805970149253732</v>
          </cell>
          <cell r="OD32">
            <v>2.2052023121387285</v>
          </cell>
          <cell r="OE32">
            <v>0.68786127167630062</v>
          </cell>
          <cell r="OF32">
            <v>7867</v>
          </cell>
          <cell r="OG32">
            <v>0</v>
          </cell>
          <cell r="OH32">
            <v>13006</v>
          </cell>
          <cell r="OI32">
            <v>0</v>
          </cell>
        </row>
        <row r="33">
          <cell r="D33" t="str">
            <v>CP1E01T35</v>
          </cell>
          <cell r="E33" t="str">
            <v>TENOFOVIR  40 mg   SUSPENSIÓN ORAL  FRASCO</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cell r="FP33">
            <v>0</v>
          </cell>
          <cell r="FQ33">
            <v>0</v>
          </cell>
          <cell r="FR33">
            <v>5</v>
          </cell>
          <cell r="FS33">
            <v>0</v>
          </cell>
          <cell r="FT33">
            <v>0</v>
          </cell>
          <cell r="FU33">
            <v>0</v>
          </cell>
          <cell r="FV33">
            <v>0</v>
          </cell>
          <cell r="FW33">
            <v>0</v>
          </cell>
          <cell r="FX33">
            <v>0</v>
          </cell>
          <cell r="FY33">
            <v>0</v>
          </cell>
          <cell r="FZ33">
            <v>0</v>
          </cell>
          <cell r="GA33">
            <v>0</v>
          </cell>
          <cell r="GB33">
            <v>0</v>
          </cell>
          <cell r="GC33">
            <v>0</v>
          </cell>
          <cell r="GD33">
            <v>0</v>
          </cell>
          <cell r="GE33">
            <v>0</v>
          </cell>
          <cell r="GF33">
            <v>0</v>
          </cell>
          <cell r="GG33">
            <v>0</v>
          </cell>
          <cell r="GH33">
            <v>0</v>
          </cell>
          <cell r="GI33">
            <v>0</v>
          </cell>
          <cell r="GJ33">
            <v>0</v>
          </cell>
          <cell r="GK33">
            <v>0</v>
          </cell>
          <cell r="GL33">
            <v>0</v>
          </cell>
          <cell r="GM33">
            <v>0</v>
          </cell>
          <cell r="GN33">
            <v>0</v>
          </cell>
          <cell r="GO33">
            <v>0</v>
          </cell>
          <cell r="GP33">
            <v>0</v>
          </cell>
          <cell r="GQ33">
            <v>0</v>
          </cell>
          <cell r="GR33">
            <v>0</v>
          </cell>
          <cell r="GS33">
            <v>0</v>
          </cell>
          <cell r="GT33">
            <v>0</v>
          </cell>
          <cell r="GU33">
            <v>0</v>
          </cell>
          <cell r="GV33">
            <v>0</v>
          </cell>
          <cell r="GW33">
            <v>0</v>
          </cell>
          <cell r="GX33">
            <v>0</v>
          </cell>
          <cell r="GY33">
            <v>0</v>
          </cell>
          <cell r="GZ33">
            <v>0</v>
          </cell>
          <cell r="HA33">
            <v>0</v>
          </cell>
          <cell r="HB33">
            <v>0</v>
          </cell>
          <cell r="HC33">
            <v>0</v>
          </cell>
          <cell r="HD33">
            <v>0</v>
          </cell>
          <cell r="HE33">
            <v>0</v>
          </cell>
          <cell r="HF33">
            <v>0</v>
          </cell>
          <cell r="HG33">
            <v>0</v>
          </cell>
          <cell r="HH33">
            <v>0</v>
          </cell>
          <cell r="HI33">
            <v>0</v>
          </cell>
          <cell r="HJ33">
            <v>0</v>
          </cell>
          <cell r="HK33">
            <v>0</v>
          </cell>
          <cell r="HL33">
            <v>0</v>
          </cell>
          <cell r="HM33">
            <v>0</v>
          </cell>
          <cell r="HN33">
            <v>0</v>
          </cell>
          <cell r="HO33">
            <v>0</v>
          </cell>
          <cell r="HP33">
            <v>0</v>
          </cell>
          <cell r="HQ33">
            <v>0</v>
          </cell>
          <cell r="HR33">
            <v>0</v>
          </cell>
          <cell r="HS33">
            <v>0</v>
          </cell>
          <cell r="HT33">
            <v>0</v>
          </cell>
          <cell r="HU33">
            <v>0</v>
          </cell>
          <cell r="HV33">
            <v>0</v>
          </cell>
          <cell r="HW33">
            <v>0</v>
          </cell>
          <cell r="HX33">
            <v>0</v>
          </cell>
          <cell r="HY33">
            <v>0</v>
          </cell>
          <cell r="HZ33">
            <v>0</v>
          </cell>
          <cell r="IA33">
            <v>0</v>
          </cell>
          <cell r="IB33">
            <v>0</v>
          </cell>
          <cell r="IC33">
            <v>0</v>
          </cell>
          <cell r="ID33">
            <v>0</v>
          </cell>
          <cell r="IE33">
            <v>0</v>
          </cell>
          <cell r="IF33">
            <v>0</v>
          </cell>
          <cell r="IG33">
            <v>0</v>
          </cell>
          <cell r="IH33">
            <v>0</v>
          </cell>
          <cell r="II33">
            <v>0</v>
          </cell>
          <cell r="IJ33">
            <v>0</v>
          </cell>
          <cell r="IK33">
            <v>0</v>
          </cell>
          <cell r="IL33">
            <v>0</v>
          </cell>
          <cell r="IM33">
            <v>0</v>
          </cell>
          <cell r="IN33">
            <v>0</v>
          </cell>
          <cell r="IO33">
            <v>0</v>
          </cell>
          <cell r="IP33">
            <v>0</v>
          </cell>
          <cell r="IQ33">
            <v>0</v>
          </cell>
          <cell r="IR33">
            <v>0</v>
          </cell>
          <cell r="IS33">
            <v>0</v>
          </cell>
          <cell r="IT33">
            <v>0</v>
          </cell>
          <cell r="IU33">
            <v>0</v>
          </cell>
          <cell r="IV33">
            <v>0</v>
          </cell>
          <cell r="IW33">
            <v>0</v>
          </cell>
          <cell r="IX33">
            <v>0</v>
          </cell>
          <cell r="IY33">
            <v>0</v>
          </cell>
          <cell r="IZ33">
            <v>0</v>
          </cell>
          <cell r="JA33">
            <v>0</v>
          </cell>
          <cell r="JB33">
            <v>0</v>
          </cell>
          <cell r="JC33">
            <v>0</v>
          </cell>
          <cell r="JD33">
            <v>0</v>
          </cell>
          <cell r="JE33">
            <v>0</v>
          </cell>
          <cell r="JF33">
            <v>0</v>
          </cell>
          <cell r="JG33">
            <v>0</v>
          </cell>
          <cell r="JH33">
            <v>0</v>
          </cell>
          <cell r="JI33">
            <v>0</v>
          </cell>
          <cell r="JJ33">
            <v>0</v>
          </cell>
          <cell r="JK33">
            <v>0</v>
          </cell>
          <cell r="JL33">
            <v>0</v>
          </cell>
          <cell r="JM33">
            <v>0</v>
          </cell>
          <cell r="JN33">
            <v>0</v>
          </cell>
          <cell r="JO33">
            <v>0</v>
          </cell>
          <cell r="JP33">
            <v>0</v>
          </cell>
          <cell r="JQ33">
            <v>0</v>
          </cell>
          <cell r="JR33">
            <v>0</v>
          </cell>
          <cell r="JS33">
            <v>0</v>
          </cell>
          <cell r="JT33">
            <v>0</v>
          </cell>
          <cell r="JU33">
            <v>0</v>
          </cell>
          <cell r="JV33">
            <v>0</v>
          </cell>
          <cell r="JW33">
            <v>1</v>
          </cell>
          <cell r="JX33">
            <v>0</v>
          </cell>
          <cell r="JY33">
            <v>0</v>
          </cell>
          <cell r="JZ33">
            <v>0</v>
          </cell>
          <cell r="KA33">
            <v>0</v>
          </cell>
          <cell r="KB33">
            <v>0</v>
          </cell>
          <cell r="KC33">
            <v>0</v>
          </cell>
          <cell r="KD33">
            <v>0</v>
          </cell>
          <cell r="KE33">
            <v>0</v>
          </cell>
          <cell r="KF33">
            <v>0</v>
          </cell>
          <cell r="KG33">
            <v>0</v>
          </cell>
          <cell r="KH33">
            <v>0</v>
          </cell>
          <cell r="KI33">
            <v>0</v>
          </cell>
          <cell r="KJ33">
            <v>0</v>
          </cell>
          <cell r="KK33">
            <v>0</v>
          </cell>
          <cell r="KL33">
            <v>0</v>
          </cell>
          <cell r="KM33">
            <v>0</v>
          </cell>
          <cell r="KN33">
            <v>0</v>
          </cell>
          <cell r="KO33">
            <v>0</v>
          </cell>
          <cell r="KP33">
            <v>0</v>
          </cell>
          <cell r="KQ33">
            <v>0</v>
          </cell>
          <cell r="KR33">
            <v>0</v>
          </cell>
          <cell r="KS33">
            <v>0</v>
          </cell>
          <cell r="KT33">
            <v>0</v>
          </cell>
          <cell r="KU33">
            <v>0</v>
          </cell>
          <cell r="KV33">
            <v>0</v>
          </cell>
          <cell r="KW33">
            <v>0</v>
          </cell>
          <cell r="KX33">
            <v>0</v>
          </cell>
          <cell r="KY33">
            <v>0</v>
          </cell>
          <cell r="KZ33">
            <v>0</v>
          </cell>
          <cell r="LA33">
            <v>0</v>
          </cell>
          <cell r="LB33">
            <v>0</v>
          </cell>
          <cell r="LC33">
            <v>0</v>
          </cell>
          <cell r="LD33">
            <v>0</v>
          </cell>
          <cell r="LE33">
            <v>0</v>
          </cell>
          <cell r="LF33">
            <v>0</v>
          </cell>
          <cell r="LG33">
            <v>0</v>
          </cell>
          <cell r="LH33">
            <v>0</v>
          </cell>
          <cell r="LI33">
            <v>0</v>
          </cell>
          <cell r="LJ33">
            <v>0</v>
          </cell>
          <cell r="LK33">
            <v>0</v>
          </cell>
          <cell r="LL33">
            <v>0</v>
          </cell>
          <cell r="LM33">
            <v>0</v>
          </cell>
          <cell r="LN33">
            <v>1</v>
          </cell>
          <cell r="LO33">
            <v>8</v>
          </cell>
          <cell r="LP33">
            <v>0</v>
          </cell>
          <cell r="LQ33">
            <v>0</v>
          </cell>
          <cell r="LR33">
            <v>0</v>
          </cell>
          <cell r="LS33">
            <v>0</v>
          </cell>
          <cell r="LT33">
            <v>0</v>
          </cell>
          <cell r="LU33">
            <v>0</v>
          </cell>
          <cell r="LV33">
            <v>0</v>
          </cell>
          <cell r="LW33">
            <v>0</v>
          </cell>
          <cell r="LX33">
            <v>0</v>
          </cell>
          <cell r="LY33">
            <v>0</v>
          </cell>
          <cell r="LZ33">
            <v>0</v>
          </cell>
          <cell r="MA33">
            <v>0</v>
          </cell>
          <cell r="MB33">
            <v>0</v>
          </cell>
          <cell r="MC33">
            <v>0</v>
          </cell>
          <cell r="MD33">
            <v>0</v>
          </cell>
          <cell r="ME33">
            <v>0</v>
          </cell>
          <cell r="MF33">
            <v>0</v>
          </cell>
          <cell r="MG33">
            <v>8</v>
          </cell>
          <cell r="MH33">
            <v>0</v>
          </cell>
          <cell r="MI33">
            <v>0</v>
          </cell>
          <cell r="MJ33">
            <v>0</v>
          </cell>
          <cell r="MK33">
            <v>0</v>
          </cell>
          <cell r="ML33">
            <v>0</v>
          </cell>
          <cell r="MM33">
            <v>0</v>
          </cell>
          <cell r="MN33">
            <v>0</v>
          </cell>
          <cell r="MO33">
            <v>0</v>
          </cell>
          <cell r="MP33">
            <v>0</v>
          </cell>
          <cell r="MQ33">
            <v>0</v>
          </cell>
          <cell r="MR33">
            <v>0</v>
          </cell>
          <cell r="MS33">
            <v>0</v>
          </cell>
          <cell r="MT33">
            <v>0</v>
          </cell>
          <cell r="MU33">
            <v>0</v>
          </cell>
          <cell r="MV33">
            <v>0</v>
          </cell>
          <cell r="MW33">
            <v>0</v>
          </cell>
          <cell r="MX33">
            <v>0</v>
          </cell>
          <cell r="MY33">
            <v>0</v>
          </cell>
          <cell r="MZ33">
            <v>0</v>
          </cell>
          <cell r="NA33">
            <v>0</v>
          </cell>
          <cell r="NB33">
            <v>0</v>
          </cell>
          <cell r="NC33">
            <v>0</v>
          </cell>
          <cell r="ND33">
            <v>0</v>
          </cell>
          <cell r="NE33">
            <v>0</v>
          </cell>
          <cell r="NF33">
            <v>0</v>
          </cell>
          <cell r="NG33">
            <v>0</v>
          </cell>
          <cell r="NH33">
            <v>0</v>
          </cell>
          <cell r="NI33">
            <v>0</v>
          </cell>
          <cell r="NJ33">
            <v>0</v>
          </cell>
          <cell r="NK33">
            <v>0</v>
          </cell>
          <cell r="NL33">
            <v>0</v>
          </cell>
          <cell r="NM33">
            <v>0</v>
          </cell>
          <cell r="NN33">
            <v>0</v>
          </cell>
          <cell r="NO33">
            <v>0</v>
          </cell>
          <cell r="NP33">
            <v>0</v>
          </cell>
          <cell r="NQ33">
            <v>0</v>
          </cell>
          <cell r="NR33">
            <v>0</v>
          </cell>
          <cell r="NS33">
            <v>0</v>
          </cell>
          <cell r="NT33">
            <v>0</v>
          </cell>
          <cell r="NU33">
            <v>0</v>
          </cell>
          <cell r="NV33">
            <v>0</v>
          </cell>
          <cell r="NW33">
            <v>0</v>
          </cell>
          <cell r="NX33">
            <v>0</v>
          </cell>
          <cell r="NY33">
            <v>0</v>
          </cell>
          <cell r="NZ33">
            <v>0</v>
          </cell>
          <cell r="OA33">
            <v>0</v>
          </cell>
          <cell r="OB33">
            <v>0</v>
          </cell>
          <cell r="OC33">
            <v>0</v>
          </cell>
          <cell r="OD33">
            <v>0</v>
          </cell>
          <cell r="OE33">
            <v>0</v>
          </cell>
          <cell r="OF33">
            <v>0</v>
          </cell>
          <cell r="OG33">
            <v>0</v>
          </cell>
          <cell r="OH33">
            <v>7</v>
          </cell>
          <cell r="OI33">
            <v>0</v>
          </cell>
        </row>
        <row r="34">
          <cell r="D34" t="str">
            <v>CP1B05C100</v>
          </cell>
          <cell r="E34" t="str">
            <v>ZIDOVUDINA  100 mg  TABLETA  FRASCO</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4</v>
          </cell>
          <cell r="BV34">
            <v>22.75</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1</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v>
          </cell>
          <cell r="EW34">
            <v>0</v>
          </cell>
          <cell r="EX34">
            <v>0</v>
          </cell>
          <cell r="EY34">
            <v>0</v>
          </cell>
          <cell r="EZ34">
            <v>0</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v>
          </cell>
          <cell r="FQ34">
            <v>0</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v>
          </cell>
          <cell r="HY34">
            <v>0</v>
          </cell>
          <cell r="HZ34">
            <v>0</v>
          </cell>
          <cell r="IA34">
            <v>0</v>
          </cell>
          <cell r="IB34">
            <v>0</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v>
          </cell>
          <cell r="IS34">
            <v>0</v>
          </cell>
          <cell r="IT34">
            <v>0</v>
          </cell>
          <cell r="IU34">
            <v>0</v>
          </cell>
          <cell r="IV34">
            <v>0</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v>
          </cell>
          <cell r="JM34">
            <v>0</v>
          </cell>
          <cell r="JN34">
            <v>0</v>
          </cell>
          <cell r="JO34">
            <v>0</v>
          </cell>
          <cell r="JP34">
            <v>0</v>
          </cell>
          <cell r="JQ34">
            <v>0</v>
          </cell>
          <cell r="JR34">
            <v>0</v>
          </cell>
          <cell r="JS34">
            <v>0</v>
          </cell>
          <cell r="JT34">
            <v>0</v>
          </cell>
          <cell r="JU34">
            <v>0</v>
          </cell>
          <cell r="JV34">
            <v>0</v>
          </cell>
          <cell r="JW34">
            <v>0</v>
          </cell>
          <cell r="JX34">
            <v>0</v>
          </cell>
          <cell r="JY34">
            <v>0</v>
          </cell>
          <cell r="JZ34">
            <v>0</v>
          </cell>
          <cell r="KA34">
            <v>0</v>
          </cell>
          <cell r="KB34">
            <v>0</v>
          </cell>
          <cell r="KC34">
            <v>0</v>
          </cell>
          <cell r="KD34">
            <v>0</v>
          </cell>
          <cell r="KE34">
            <v>0</v>
          </cell>
          <cell r="KF34">
            <v>0</v>
          </cell>
          <cell r="KG34">
            <v>0</v>
          </cell>
          <cell r="KH34">
            <v>0</v>
          </cell>
          <cell r="KI34">
            <v>0</v>
          </cell>
          <cell r="KJ34">
            <v>0</v>
          </cell>
          <cell r="KK34">
            <v>0</v>
          </cell>
          <cell r="KL34">
            <v>0</v>
          </cell>
          <cell r="KM34">
            <v>0</v>
          </cell>
          <cell r="KN34">
            <v>0</v>
          </cell>
          <cell r="KO34">
            <v>0</v>
          </cell>
          <cell r="KP34">
            <v>0</v>
          </cell>
          <cell r="KQ34">
            <v>0</v>
          </cell>
          <cell r="KR34">
            <v>0</v>
          </cell>
          <cell r="KS34">
            <v>0</v>
          </cell>
          <cell r="KT34">
            <v>0</v>
          </cell>
          <cell r="KU34">
            <v>0</v>
          </cell>
          <cell r="KV34">
            <v>0</v>
          </cell>
          <cell r="KW34">
            <v>0</v>
          </cell>
          <cell r="KX34">
            <v>0</v>
          </cell>
          <cell r="KY34">
            <v>0</v>
          </cell>
          <cell r="KZ34">
            <v>0</v>
          </cell>
          <cell r="LA34">
            <v>0</v>
          </cell>
          <cell r="LB34">
            <v>0</v>
          </cell>
          <cell r="LC34">
            <v>0</v>
          </cell>
          <cell r="LD34">
            <v>0</v>
          </cell>
          <cell r="LE34">
            <v>0</v>
          </cell>
          <cell r="LF34">
            <v>0</v>
          </cell>
          <cell r="LG34">
            <v>0</v>
          </cell>
          <cell r="LH34">
            <v>0</v>
          </cell>
          <cell r="LI34">
            <v>0</v>
          </cell>
          <cell r="LJ34">
            <v>0</v>
          </cell>
          <cell r="LK34">
            <v>0</v>
          </cell>
          <cell r="LL34">
            <v>0</v>
          </cell>
          <cell r="LM34">
            <v>0</v>
          </cell>
          <cell r="LN34">
            <v>0</v>
          </cell>
          <cell r="LO34">
            <v>0</v>
          </cell>
          <cell r="LP34">
            <v>0</v>
          </cell>
          <cell r="LQ34">
            <v>0</v>
          </cell>
          <cell r="LR34">
            <v>0</v>
          </cell>
          <cell r="LS34">
            <v>0</v>
          </cell>
          <cell r="LT34">
            <v>0</v>
          </cell>
          <cell r="LU34">
            <v>0</v>
          </cell>
          <cell r="LV34">
            <v>0</v>
          </cell>
          <cell r="LW34">
            <v>0</v>
          </cell>
          <cell r="LX34">
            <v>0</v>
          </cell>
          <cell r="LY34">
            <v>0</v>
          </cell>
          <cell r="LZ34">
            <v>0</v>
          </cell>
          <cell r="MA34">
            <v>0</v>
          </cell>
          <cell r="MB34">
            <v>0</v>
          </cell>
          <cell r="MC34">
            <v>0</v>
          </cell>
          <cell r="MD34">
            <v>0</v>
          </cell>
          <cell r="ME34">
            <v>0</v>
          </cell>
          <cell r="MF34">
            <v>0</v>
          </cell>
          <cell r="MG34">
            <v>0</v>
          </cell>
          <cell r="MH34">
            <v>0</v>
          </cell>
          <cell r="MI34">
            <v>0</v>
          </cell>
          <cell r="MJ34">
            <v>0</v>
          </cell>
          <cell r="MK34">
            <v>0</v>
          </cell>
          <cell r="ML34">
            <v>0</v>
          </cell>
          <cell r="MM34">
            <v>0</v>
          </cell>
          <cell r="MN34">
            <v>0</v>
          </cell>
          <cell r="MO34">
            <v>0</v>
          </cell>
          <cell r="MP34">
            <v>0</v>
          </cell>
          <cell r="MQ34">
            <v>0</v>
          </cell>
          <cell r="MR34">
            <v>0</v>
          </cell>
          <cell r="MS34">
            <v>0</v>
          </cell>
          <cell r="MT34">
            <v>0</v>
          </cell>
          <cell r="MU34">
            <v>0</v>
          </cell>
          <cell r="MV34">
            <v>0</v>
          </cell>
          <cell r="MW34">
            <v>0</v>
          </cell>
          <cell r="MX34">
            <v>0</v>
          </cell>
          <cell r="MY34">
            <v>0</v>
          </cell>
          <cell r="MZ34">
            <v>0</v>
          </cell>
          <cell r="NA34">
            <v>0</v>
          </cell>
          <cell r="NB34">
            <v>0</v>
          </cell>
          <cell r="NC34">
            <v>0</v>
          </cell>
          <cell r="ND34">
            <v>0</v>
          </cell>
          <cell r="NE34">
            <v>0</v>
          </cell>
          <cell r="NF34">
            <v>0</v>
          </cell>
          <cell r="NG34">
            <v>0</v>
          </cell>
          <cell r="NH34">
            <v>0</v>
          </cell>
          <cell r="NI34">
            <v>0</v>
          </cell>
          <cell r="NJ34">
            <v>0</v>
          </cell>
          <cell r="NK34">
            <v>0</v>
          </cell>
          <cell r="NL34">
            <v>0</v>
          </cell>
          <cell r="NM34">
            <v>0</v>
          </cell>
          <cell r="NN34">
            <v>0</v>
          </cell>
          <cell r="NO34">
            <v>0</v>
          </cell>
          <cell r="NP34">
            <v>0</v>
          </cell>
          <cell r="NQ34">
            <v>0</v>
          </cell>
          <cell r="NR34">
            <v>0</v>
          </cell>
          <cell r="NS34">
            <v>0</v>
          </cell>
          <cell r="NT34">
            <v>0</v>
          </cell>
          <cell r="NU34">
            <v>0</v>
          </cell>
          <cell r="NV34">
            <v>0</v>
          </cell>
          <cell r="NW34">
            <v>0</v>
          </cell>
          <cell r="NX34">
            <v>0</v>
          </cell>
          <cell r="NY34">
            <v>0</v>
          </cell>
          <cell r="NZ34">
            <v>0</v>
          </cell>
          <cell r="OA34">
            <v>0</v>
          </cell>
          <cell r="OB34">
            <v>0</v>
          </cell>
          <cell r="OC34">
            <v>0</v>
          </cell>
          <cell r="OD34">
            <v>0</v>
          </cell>
          <cell r="OE34">
            <v>0</v>
          </cell>
          <cell r="OF34">
            <v>0</v>
          </cell>
          <cell r="OG34">
            <v>0</v>
          </cell>
          <cell r="OH34">
            <v>6</v>
          </cell>
          <cell r="OI34">
            <v>0</v>
          </cell>
        </row>
        <row r="35">
          <cell r="D35" t="str">
            <v>CP1B05T060</v>
          </cell>
          <cell r="E35" t="str">
            <v>ZIDOVUDINA  300 mg  TABLETA  FRASCO</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2</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1</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v>
          </cell>
          <cell r="EW35">
            <v>0</v>
          </cell>
          <cell r="EX35">
            <v>0</v>
          </cell>
          <cell r="EY35">
            <v>0</v>
          </cell>
          <cell r="EZ35">
            <v>0</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v>
          </cell>
          <cell r="FQ35">
            <v>0</v>
          </cell>
          <cell r="FR35">
            <v>0</v>
          </cell>
          <cell r="FS35">
            <v>0</v>
          </cell>
          <cell r="FT35">
            <v>0</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L35">
            <v>0</v>
          </cell>
          <cell r="GM35">
            <v>0</v>
          </cell>
          <cell r="GN35">
            <v>0</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v>
          </cell>
          <cell r="HE35">
            <v>0</v>
          </cell>
          <cell r="HF35">
            <v>2</v>
          </cell>
          <cell r="HG35">
            <v>0</v>
          </cell>
          <cell r="HH35">
            <v>0</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v>
          </cell>
          <cell r="HY35">
            <v>0</v>
          </cell>
          <cell r="HZ35">
            <v>0</v>
          </cell>
          <cell r="IA35">
            <v>0</v>
          </cell>
          <cell r="IB35">
            <v>0</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v>
          </cell>
          <cell r="IS35">
            <v>0</v>
          </cell>
          <cell r="IT35">
            <v>0</v>
          </cell>
          <cell r="IU35">
            <v>1</v>
          </cell>
          <cell r="IV35">
            <v>0</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v>
          </cell>
          <cell r="JM35">
            <v>0</v>
          </cell>
          <cell r="JN35">
            <v>0</v>
          </cell>
          <cell r="JO35">
            <v>0</v>
          </cell>
          <cell r="JP35">
            <v>0</v>
          </cell>
          <cell r="JQ35">
            <v>0</v>
          </cell>
          <cell r="JR35">
            <v>0</v>
          </cell>
          <cell r="JS35">
            <v>0</v>
          </cell>
          <cell r="JT35">
            <v>0</v>
          </cell>
          <cell r="JU35">
            <v>0</v>
          </cell>
          <cell r="JV35">
            <v>0</v>
          </cell>
          <cell r="JW35">
            <v>0</v>
          </cell>
          <cell r="JX35">
            <v>0</v>
          </cell>
          <cell r="JY35">
            <v>0</v>
          </cell>
          <cell r="JZ35">
            <v>0</v>
          </cell>
          <cell r="KA35">
            <v>0</v>
          </cell>
          <cell r="KB35">
            <v>0</v>
          </cell>
          <cell r="KC35">
            <v>0</v>
          </cell>
          <cell r="KD35">
            <v>0</v>
          </cell>
          <cell r="KE35">
            <v>0</v>
          </cell>
          <cell r="KF35">
            <v>0</v>
          </cell>
          <cell r="KG35">
            <v>0</v>
          </cell>
          <cell r="KH35">
            <v>0</v>
          </cell>
          <cell r="KI35">
            <v>0</v>
          </cell>
          <cell r="KJ35">
            <v>0</v>
          </cell>
          <cell r="KK35">
            <v>0</v>
          </cell>
          <cell r="KL35">
            <v>0</v>
          </cell>
          <cell r="KM35">
            <v>0</v>
          </cell>
          <cell r="KN35">
            <v>0</v>
          </cell>
          <cell r="KO35">
            <v>0</v>
          </cell>
          <cell r="KP35">
            <v>0</v>
          </cell>
          <cell r="KQ35">
            <v>0</v>
          </cell>
          <cell r="KR35">
            <v>0</v>
          </cell>
          <cell r="KS35">
            <v>0</v>
          </cell>
          <cell r="KT35">
            <v>0</v>
          </cell>
          <cell r="KU35">
            <v>0</v>
          </cell>
          <cell r="KV35">
            <v>0</v>
          </cell>
          <cell r="KW35">
            <v>0</v>
          </cell>
          <cell r="KX35">
            <v>0</v>
          </cell>
          <cell r="KY35">
            <v>0</v>
          </cell>
          <cell r="KZ35">
            <v>0</v>
          </cell>
          <cell r="LA35">
            <v>0</v>
          </cell>
          <cell r="LB35">
            <v>0</v>
          </cell>
          <cell r="LC35">
            <v>0</v>
          </cell>
          <cell r="LD35">
            <v>0</v>
          </cell>
          <cell r="LE35">
            <v>0</v>
          </cell>
          <cell r="LF35">
            <v>0</v>
          </cell>
          <cell r="LG35">
            <v>0</v>
          </cell>
          <cell r="LH35">
            <v>0</v>
          </cell>
          <cell r="LI35">
            <v>0</v>
          </cell>
          <cell r="LJ35">
            <v>0</v>
          </cell>
          <cell r="LK35">
            <v>0</v>
          </cell>
          <cell r="LL35">
            <v>0</v>
          </cell>
          <cell r="LM35">
            <v>0</v>
          </cell>
          <cell r="LN35">
            <v>0</v>
          </cell>
          <cell r="LO35">
            <v>0</v>
          </cell>
          <cell r="LP35">
            <v>0</v>
          </cell>
          <cell r="LQ35">
            <v>0</v>
          </cell>
          <cell r="LR35">
            <v>0</v>
          </cell>
          <cell r="LS35">
            <v>0</v>
          </cell>
          <cell r="LT35">
            <v>0</v>
          </cell>
          <cell r="LU35">
            <v>0</v>
          </cell>
          <cell r="LV35">
            <v>0</v>
          </cell>
          <cell r="LW35">
            <v>0</v>
          </cell>
          <cell r="LX35">
            <v>0</v>
          </cell>
          <cell r="LY35">
            <v>0</v>
          </cell>
          <cell r="LZ35">
            <v>0</v>
          </cell>
          <cell r="MA35">
            <v>0</v>
          </cell>
          <cell r="MB35">
            <v>0</v>
          </cell>
          <cell r="MC35">
            <v>0</v>
          </cell>
          <cell r="MD35">
            <v>0</v>
          </cell>
          <cell r="ME35">
            <v>0</v>
          </cell>
          <cell r="MF35">
            <v>0</v>
          </cell>
          <cell r="MG35">
            <v>0</v>
          </cell>
          <cell r="MH35">
            <v>0</v>
          </cell>
          <cell r="MI35">
            <v>0</v>
          </cell>
          <cell r="MJ35">
            <v>0</v>
          </cell>
          <cell r="MK35">
            <v>0</v>
          </cell>
          <cell r="ML35">
            <v>0</v>
          </cell>
          <cell r="MM35">
            <v>0</v>
          </cell>
          <cell r="MN35">
            <v>0</v>
          </cell>
          <cell r="MO35">
            <v>0</v>
          </cell>
          <cell r="MP35">
            <v>0</v>
          </cell>
          <cell r="MQ35">
            <v>0</v>
          </cell>
          <cell r="MR35">
            <v>0</v>
          </cell>
          <cell r="MS35">
            <v>0</v>
          </cell>
          <cell r="MT35">
            <v>0</v>
          </cell>
          <cell r="MU35">
            <v>1</v>
          </cell>
          <cell r="MV35">
            <v>0</v>
          </cell>
          <cell r="MW35">
            <v>0</v>
          </cell>
          <cell r="MX35">
            <v>0</v>
          </cell>
          <cell r="MY35">
            <v>0</v>
          </cell>
          <cell r="MZ35">
            <v>0</v>
          </cell>
          <cell r="NA35">
            <v>0</v>
          </cell>
          <cell r="NB35">
            <v>0</v>
          </cell>
          <cell r="NC35">
            <v>0</v>
          </cell>
          <cell r="ND35">
            <v>0</v>
          </cell>
          <cell r="NE35">
            <v>0</v>
          </cell>
          <cell r="NF35">
            <v>0</v>
          </cell>
          <cell r="NG35">
            <v>0</v>
          </cell>
          <cell r="NH35">
            <v>0</v>
          </cell>
          <cell r="NI35">
            <v>0</v>
          </cell>
          <cell r="NJ35">
            <v>0</v>
          </cell>
          <cell r="NK35">
            <v>0</v>
          </cell>
          <cell r="NL35">
            <v>0</v>
          </cell>
          <cell r="NM35">
            <v>0</v>
          </cell>
          <cell r="NN35">
            <v>0</v>
          </cell>
          <cell r="NO35">
            <v>0</v>
          </cell>
          <cell r="NP35">
            <v>0</v>
          </cell>
          <cell r="NQ35">
            <v>0</v>
          </cell>
          <cell r="NR35">
            <v>0</v>
          </cell>
          <cell r="NS35">
            <v>0</v>
          </cell>
          <cell r="NT35">
            <v>0</v>
          </cell>
          <cell r="NU35">
            <v>0</v>
          </cell>
          <cell r="NV35">
            <v>0</v>
          </cell>
          <cell r="NW35">
            <v>0</v>
          </cell>
          <cell r="NX35">
            <v>0</v>
          </cell>
          <cell r="NY35">
            <v>0</v>
          </cell>
          <cell r="NZ35">
            <v>0</v>
          </cell>
          <cell r="OA35">
            <v>0</v>
          </cell>
          <cell r="OB35">
            <v>0</v>
          </cell>
          <cell r="OC35">
            <v>0</v>
          </cell>
          <cell r="OD35">
            <v>0</v>
          </cell>
          <cell r="OE35">
            <v>0</v>
          </cell>
          <cell r="OF35">
            <v>0</v>
          </cell>
          <cell r="OG35">
            <v>0</v>
          </cell>
          <cell r="OH35">
            <v>9</v>
          </cell>
          <cell r="OI35">
            <v>0</v>
          </cell>
        </row>
        <row r="36">
          <cell r="D36" t="str">
            <v>CP1B05S240</v>
          </cell>
          <cell r="E36" t="str">
            <v>ZIDOVUDINA  50 mg/5ml  SUSPENSIÓN ORAL  FRASCO x 240 ml</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4</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24</v>
          </cell>
          <cell r="BV36">
            <v>3.75</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4</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17</v>
          </cell>
          <cell r="EB36">
            <v>1.4705882352941178</v>
          </cell>
          <cell r="EC36">
            <v>5</v>
          </cell>
          <cell r="ED36">
            <v>5</v>
          </cell>
          <cell r="EE36">
            <v>3.4</v>
          </cell>
          <cell r="EF36">
            <v>0</v>
          </cell>
          <cell r="EG36">
            <v>0</v>
          </cell>
          <cell r="EH36">
            <v>0</v>
          </cell>
          <cell r="EI36">
            <v>0</v>
          </cell>
          <cell r="EJ36">
            <v>0</v>
          </cell>
          <cell r="EK36">
            <v>0</v>
          </cell>
          <cell r="EL36">
            <v>0</v>
          </cell>
          <cell r="EM36">
            <v>0</v>
          </cell>
          <cell r="EN36">
            <v>0</v>
          </cell>
          <cell r="EO36">
            <v>0</v>
          </cell>
          <cell r="EP36">
            <v>7.5294117647058822</v>
          </cell>
          <cell r="EQ36">
            <v>0</v>
          </cell>
          <cell r="ER36">
            <v>0</v>
          </cell>
          <cell r="ES36">
            <v>0</v>
          </cell>
          <cell r="ET36">
            <v>0</v>
          </cell>
          <cell r="EU36">
            <v>0</v>
          </cell>
          <cell r="EV36">
            <v>0</v>
          </cell>
          <cell r="EW36">
            <v>0</v>
          </cell>
          <cell r="EX36">
            <v>0</v>
          </cell>
          <cell r="EY36">
            <v>0</v>
          </cell>
          <cell r="EZ36">
            <v>0</v>
          </cell>
          <cell r="FA36">
            <v>0</v>
          </cell>
          <cell r="FB36">
            <v>0</v>
          </cell>
          <cell r="FC36">
            <v>0</v>
          </cell>
          <cell r="FD36">
            <v>0</v>
          </cell>
          <cell r="FE36">
            <v>0</v>
          </cell>
          <cell r="FF36">
            <v>0</v>
          </cell>
          <cell r="FG36">
            <v>0</v>
          </cell>
          <cell r="FH36">
            <v>0</v>
          </cell>
          <cell r="FI36">
            <v>0</v>
          </cell>
          <cell r="FJ36">
            <v>0</v>
          </cell>
          <cell r="FK36">
            <v>0</v>
          </cell>
          <cell r="FL36">
            <v>0</v>
          </cell>
          <cell r="FM36">
            <v>0</v>
          </cell>
          <cell r="FN36">
            <v>0</v>
          </cell>
          <cell r="FO36">
            <v>0</v>
          </cell>
          <cell r="FP36">
            <v>12</v>
          </cell>
          <cell r="FQ36">
            <v>2.4166666666666665</v>
          </cell>
          <cell r="FR36">
            <v>9</v>
          </cell>
          <cell r="FS36">
            <v>3.2222222222222223</v>
          </cell>
          <cell r="FT36">
            <v>1.3333333333333333</v>
          </cell>
          <cell r="FU36">
            <v>5</v>
          </cell>
          <cell r="FV36">
            <v>0</v>
          </cell>
          <cell r="FW36">
            <v>0</v>
          </cell>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L36">
            <v>0</v>
          </cell>
          <cell r="GM36">
            <v>0</v>
          </cell>
          <cell r="GN36">
            <v>0</v>
          </cell>
          <cell r="GO36">
            <v>0</v>
          </cell>
          <cell r="GP36">
            <v>0</v>
          </cell>
          <cell r="GQ36">
            <v>0</v>
          </cell>
          <cell r="GR36">
            <v>0</v>
          </cell>
          <cell r="GS36">
            <v>0</v>
          </cell>
          <cell r="GT36">
            <v>0</v>
          </cell>
          <cell r="GU36">
            <v>0</v>
          </cell>
          <cell r="GV36">
            <v>0</v>
          </cell>
          <cell r="GW36">
            <v>0</v>
          </cell>
          <cell r="GX36">
            <v>0</v>
          </cell>
          <cell r="GY36">
            <v>0</v>
          </cell>
          <cell r="GZ36">
            <v>0</v>
          </cell>
          <cell r="HA36">
            <v>0</v>
          </cell>
          <cell r="HB36">
            <v>0</v>
          </cell>
          <cell r="HC36">
            <v>0</v>
          </cell>
          <cell r="HD36">
            <v>3</v>
          </cell>
          <cell r="HE36">
            <v>1.3333333333333333</v>
          </cell>
          <cell r="HF36">
            <v>0</v>
          </cell>
          <cell r="HG36">
            <v>0</v>
          </cell>
          <cell r="HH36">
            <v>0</v>
          </cell>
          <cell r="HI36">
            <v>0</v>
          </cell>
          <cell r="HJ36">
            <v>0</v>
          </cell>
          <cell r="HK36">
            <v>0</v>
          </cell>
          <cell r="HL36">
            <v>0</v>
          </cell>
          <cell r="HM36">
            <v>0</v>
          </cell>
          <cell r="HN36">
            <v>1</v>
          </cell>
          <cell r="HO36">
            <v>0</v>
          </cell>
          <cell r="HP36">
            <v>0</v>
          </cell>
          <cell r="HQ36">
            <v>0</v>
          </cell>
          <cell r="HR36">
            <v>0</v>
          </cell>
          <cell r="HS36">
            <v>1.5714285714285714</v>
          </cell>
          <cell r="HT36">
            <v>3.2222222222222223</v>
          </cell>
          <cell r="HU36">
            <v>1.3333333333333333</v>
          </cell>
          <cell r="HV36">
            <v>0</v>
          </cell>
          <cell r="HW36">
            <v>0</v>
          </cell>
          <cell r="HX36">
            <v>0</v>
          </cell>
          <cell r="HY36">
            <v>0</v>
          </cell>
          <cell r="HZ36">
            <v>0</v>
          </cell>
          <cell r="IA36">
            <v>0</v>
          </cell>
          <cell r="IB36">
            <v>0</v>
          </cell>
          <cell r="IC36">
            <v>0</v>
          </cell>
          <cell r="ID36">
            <v>0</v>
          </cell>
          <cell r="IE36">
            <v>0</v>
          </cell>
          <cell r="IF36">
            <v>0</v>
          </cell>
          <cell r="IG36">
            <v>0</v>
          </cell>
          <cell r="IH36">
            <v>0</v>
          </cell>
          <cell r="II36">
            <v>0</v>
          </cell>
          <cell r="IJ36">
            <v>0</v>
          </cell>
          <cell r="IK36">
            <v>20</v>
          </cell>
          <cell r="IL36">
            <v>0</v>
          </cell>
          <cell r="IM36">
            <v>0</v>
          </cell>
          <cell r="IN36">
            <v>0</v>
          </cell>
          <cell r="IO36">
            <v>0</v>
          </cell>
          <cell r="IP36">
            <v>0</v>
          </cell>
          <cell r="IQ36">
            <v>0</v>
          </cell>
          <cell r="IR36">
            <v>0</v>
          </cell>
          <cell r="IS36">
            <v>0</v>
          </cell>
          <cell r="IT36">
            <v>0</v>
          </cell>
          <cell r="IU36">
            <v>0</v>
          </cell>
          <cell r="IV36">
            <v>0</v>
          </cell>
          <cell r="IW36">
            <v>0</v>
          </cell>
          <cell r="IX36">
            <v>0</v>
          </cell>
          <cell r="IY36">
            <v>0</v>
          </cell>
          <cell r="IZ36">
            <v>3</v>
          </cell>
          <cell r="JA36">
            <v>6.666666666666667</v>
          </cell>
          <cell r="JB36">
            <v>0</v>
          </cell>
          <cell r="JC36">
            <v>0</v>
          </cell>
          <cell r="JD36">
            <v>6.666666666666667</v>
          </cell>
          <cell r="JE36">
            <v>0</v>
          </cell>
          <cell r="JF36">
            <v>12</v>
          </cell>
          <cell r="JG36">
            <v>1.5833333333333333</v>
          </cell>
          <cell r="JH36">
            <v>2</v>
          </cell>
          <cell r="JI36">
            <v>9.5</v>
          </cell>
          <cell r="JJ36">
            <v>6</v>
          </cell>
          <cell r="JK36">
            <v>0</v>
          </cell>
          <cell r="JL36">
            <v>0</v>
          </cell>
          <cell r="JM36">
            <v>0</v>
          </cell>
          <cell r="JN36">
            <v>0</v>
          </cell>
          <cell r="JO36">
            <v>0</v>
          </cell>
          <cell r="JP36">
            <v>0</v>
          </cell>
          <cell r="JQ36">
            <v>0</v>
          </cell>
          <cell r="JR36">
            <v>0</v>
          </cell>
          <cell r="JS36">
            <v>0</v>
          </cell>
          <cell r="JT36">
            <v>0</v>
          </cell>
          <cell r="JU36">
            <v>0</v>
          </cell>
          <cell r="JV36">
            <v>0</v>
          </cell>
          <cell r="JW36">
            <v>0</v>
          </cell>
          <cell r="JX36">
            <v>0</v>
          </cell>
          <cell r="JY36">
            <v>0</v>
          </cell>
          <cell r="JZ36">
            <v>0</v>
          </cell>
          <cell r="KA36">
            <v>0</v>
          </cell>
          <cell r="KB36">
            <v>8</v>
          </cell>
          <cell r="KC36">
            <v>1.25</v>
          </cell>
          <cell r="KD36">
            <v>0</v>
          </cell>
          <cell r="KE36">
            <v>0</v>
          </cell>
          <cell r="KF36">
            <v>0</v>
          </cell>
          <cell r="KG36">
            <v>0</v>
          </cell>
          <cell r="KH36">
            <v>0</v>
          </cell>
          <cell r="KI36">
            <v>0</v>
          </cell>
          <cell r="KJ36">
            <v>0</v>
          </cell>
          <cell r="KK36">
            <v>0</v>
          </cell>
          <cell r="KL36">
            <v>0</v>
          </cell>
          <cell r="KM36">
            <v>0</v>
          </cell>
          <cell r="KN36">
            <v>0</v>
          </cell>
          <cell r="KO36">
            <v>10</v>
          </cell>
          <cell r="KP36">
            <v>0</v>
          </cell>
          <cell r="KQ36">
            <v>0</v>
          </cell>
          <cell r="KR36">
            <v>0</v>
          </cell>
          <cell r="KS36">
            <v>0</v>
          </cell>
          <cell r="KT36">
            <v>0</v>
          </cell>
          <cell r="KU36">
            <v>0</v>
          </cell>
          <cell r="KV36">
            <v>0</v>
          </cell>
          <cell r="KW36">
            <v>0</v>
          </cell>
          <cell r="KX36">
            <v>0</v>
          </cell>
          <cell r="KY36">
            <v>0</v>
          </cell>
          <cell r="KZ36">
            <v>0</v>
          </cell>
          <cell r="LA36">
            <v>0</v>
          </cell>
          <cell r="LB36">
            <v>0</v>
          </cell>
          <cell r="LC36">
            <v>0</v>
          </cell>
          <cell r="LD36">
            <v>1</v>
          </cell>
          <cell r="LE36">
            <v>2</v>
          </cell>
          <cell r="LF36">
            <v>0</v>
          </cell>
          <cell r="LG36">
            <v>0</v>
          </cell>
          <cell r="LH36">
            <v>0</v>
          </cell>
          <cell r="LI36">
            <v>1.3478260869565217</v>
          </cell>
          <cell r="LJ36">
            <v>5.375</v>
          </cell>
          <cell r="LK36">
            <v>3</v>
          </cell>
          <cell r="LL36">
            <v>0</v>
          </cell>
          <cell r="LM36">
            <v>0</v>
          </cell>
          <cell r="LN36">
            <v>0</v>
          </cell>
          <cell r="LO36">
            <v>0</v>
          </cell>
          <cell r="LP36">
            <v>0</v>
          </cell>
          <cell r="LQ36">
            <v>0</v>
          </cell>
          <cell r="LR36">
            <v>0</v>
          </cell>
          <cell r="LS36">
            <v>0</v>
          </cell>
          <cell r="LT36">
            <v>0</v>
          </cell>
          <cell r="LU36">
            <v>0</v>
          </cell>
          <cell r="LV36">
            <v>0</v>
          </cell>
          <cell r="LW36">
            <v>0</v>
          </cell>
          <cell r="LX36">
            <v>0</v>
          </cell>
          <cell r="LY36">
            <v>0</v>
          </cell>
          <cell r="LZ36">
            <v>0</v>
          </cell>
          <cell r="MA36">
            <v>0</v>
          </cell>
          <cell r="MB36">
            <v>0</v>
          </cell>
          <cell r="MC36">
            <v>0</v>
          </cell>
          <cell r="MD36">
            <v>0</v>
          </cell>
          <cell r="ME36">
            <v>0</v>
          </cell>
          <cell r="MF36">
            <v>0</v>
          </cell>
          <cell r="MG36">
            <v>0</v>
          </cell>
          <cell r="MH36">
            <v>0</v>
          </cell>
          <cell r="MI36">
            <v>0</v>
          </cell>
          <cell r="MJ36">
            <v>0</v>
          </cell>
          <cell r="MK36">
            <v>0</v>
          </cell>
          <cell r="ML36">
            <v>0</v>
          </cell>
          <cell r="MM36">
            <v>0</v>
          </cell>
          <cell r="MN36">
            <v>0</v>
          </cell>
          <cell r="MO36">
            <v>0</v>
          </cell>
          <cell r="MP36">
            <v>1</v>
          </cell>
          <cell r="MQ36">
            <v>0</v>
          </cell>
          <cell r="MR36">
            <v>0</v>
          </cell>
          <cell r="MS36">
            <v>0</v>
          </cell>
          <cell r="MT36">
            <v>0</v>
          </cell>
          <cell r="MU36">
            <v>0</v>
          </cell>
          <cell r="MV36">
            <v>0</v>
          </cell>
          <cell r="MW36">
            <v>0</v>
          </cell>
          <cell r="MX36">
            <v>3</v>
          </cell>
          <cell r="MY36">
            <v>3</v>
          </cell>
          <cell r="MZ36">
            <v>0</v>
          </cell>
          <cell r="NA36">
            <v>0</v>
          </cell>
          <cell r="NB36">
            <v>0</v>
          </cell>
          <cell r="NC36">
            <v>3</v>
          </cell>
          <cell r="ND36">
            <v>0</v>
          </cell>
          <cell r="NE36">
            <v>0</v>
          </cell>
          <cell r="NF36">
            <v>0</v>
          </cell>
          <cell r="NG36">
            <v>0</v>
          </cell>
          <cell r="NH36">
            <v>0</v>
          </cell>
          <cell r="NI36">
            <v>0</v>
          </cell>
          <cell r="NJ36">
            <v>0</v>
          </cell>
          <cell r="NK36">
            <v>0</v>
          </cell>
          <cell r="NL36">
            <v>0</v>
          </cell>
          <cell r="NM36">
            <v>0</v>
          </cell>
          <cell r="NN36">
            <v>0</v>
          </cell>
          <cell r="NO36">
            <v>0</v>
          </cell>
          <cell r="NP36">
            <v>0</v>
          </cell>
          <cell r="NQ36">
            <v>0</v>
          </cell>
          <cell r="NR36">
            <v>0</v>
          </cell>
          <cell r="NS36">
            <v>0</v>
          </cell>
          <cell r="NT36">
            <v>0</v>
          </cell>
          <cell r="NU36">
            <v>0</v>
          </cell>
          <cell r="NV36">
            <v>0</v>
          </cell>
          <cell r="NW36">
            <v>0</v>
          </cell>
          <cell r="NX36">
            <v>0</v>
          </cell>
          <cell r="NY36">
            <v>0</v>
          </cell>
          <cell r="NZ36">
            <v>0</v>
          </cell>
          <cell r="OA36">
            <v>0</v>
          </cell>
          <cell r="OB36">
            <v>0</v>
          </cell>
          <cell r="OC36">
            <v>1.5714285714285714</v>
          </cell>
          <cell r="OD36">
            <v>3.2222222222222223</v>
          </cell>
          <cell r="OE36">
            <v>0</v>
          </cell>
          <cell r="OF36">
            <v>84</v>
          </cell>
          <cell r="OG36">
            <v>0</v>
          </cell>
          <cell r="OH36">
            <v>64</v>
          </cell>
          <cell r="OI36">
            <v>0</v>
          </cell>
        </row>
        <row r="37">
          <cell r="D37" t="str">
            <v>CP1B07T150/300MG</v>
          </cell>
          <cell r="E37" t="str">
            <v>ZIDOVUDINA/LAMIVUDINA  300 mg + 150 mg  TABLETA  FRASCO</v>
          </cell>
          <cell r="F37">
            <v>0</v>
          </cell>
          <cell r="G37">
            <v>0</v>
          </cell>
          <cell r="H37">
            <v>0</v>
          </cell>
          <cell r="I37">
            <v>0</v>
          </cell>
          <cell r="J37">
            <v>0</v>
          </cell>
          <cell r="K37">
            <v>29</v>
          </cell>
          <cell r="L37">
            <v>7.2068965517241379</v>
          </cell>
          <cell r="M37">
            <v>68</v>
          </cell>
          <cell r="N37">
            <v>3.0735294117647061</v>
          </cell>
          <cell r="O37">
            <v>0.4264705882352941</v>
          </cell>
          <cell r="P37">
            <v>80</v>
          </cell>
          <cell r="Q37">
            <v>3.9</v>
          </cell>
          <cell r="R37">
            <v>114</v>
          </cell>
          <cell r="S37">
            <v>2.736842105263158</v>
          </cell>
          <cell r="T37">
            <v>0.70175438596491224</v>
          </cell>
          <cell r="U37">
            <v>0</v>
          </cell>
          <cell r="V37">
            <v>0</v>
          </cell>
          <cell r="W37">
            <v>0</v>
          </cell>
          <cell r="X37">
            <v>0</v>
          </cell>
          <cell r="Y37">
            <v>0</v>
          </cell>
          <cell r="Z37">
            <v>66</v>
          </cell>
          <cell r="AA37">
            <v>2.8333333333333335</v>
          </cell>
          <cell r="AB37">
            <v>56</v>
          </cell>
          <cell r="AC37">
            <v>3.3392857142857144</v>
          </cell>
          <cell r="AD37">
            <v>1.1785714285714286</v>
          </cell>
          <cell r="AE37">
            <v>540</v>
          </cell>
          <cell r="AF37">
            <v>2.8870370370370368</v>
          </cell>
          <cell r="AG37">
            <v>704</v>
          </cell>
          <cell r="AH37">
            <v>2.2144886363636362</v>
          </cell>
          <cell r="AI37">
            <v>0.76704545454545459</v>
          </cell>
          <cell r="AJ37">
            <v>67</v>
          </cell>
          <cell r="AK37">
            <v>2.7910447761194028</v>
          </cell>
          <cell r="AL37">
            <v>72</v>
          </cell>
          <cell r="AM37">
            <v>2.5972222222222223</v>
          </cell>
          <cell r="AN37">
            <v>0.93055555555555558</v>
          </cell>
          <cell r="AO37">
            <v>725</v>
          </cell>
          <cell r="AP37">
            <v>2.6689655172413791</v>
          </cell>
          <cell r="AQ37">
            <v>810</v>
          </cell>
          <cell r="AR37">
            <v>2.3888888888888888</v>
          </cell>
          <cell r="AS37">
            <v>0.89506172839506171</v>
          </cell>
          <cell r="AT37">
            <v>46</v>
          </cell>
          <cell r="AU37">
            <v>3.1304347826086958</v>
          </cell>
          <cell r="AV37">
            <v>77</v>
          </cell>
          <cell r="AW37">
            <v>1.8701298701298701</v>
          </cell>
          <cell r="AX37">
            <v>0.59740259740259738</v>
          </cell>
          <cell r="AY37">
            <v>15</v>
          </cell>
          <cell r="AZ37">
            <v>3.8666666666666667</v>
          </cell>
          <cell r="BA37">
            <v>45</v>
          </cell>
          <cell r="BB37">
            <v>1.288888888888889</v>
          </cell>
          <cell r="BC37">
            <v>0.33333333333333331</v>
          </cell>
          <cell r="BD37">
            <v>113</v>
          </cell>
          <cell r="BE37">
            <v>3.4601769911504423</v>
          </cell>
          <cell r="BF37">
            <v>144</v>
          </cell>
          <cell r="BG37">
            <v>2.7152777777777777</v>
          </cell>
          <cell r="BH37">
            <v>0.78472222222222221</v>
          </cell>
          <cell r="BI37">
            <v>1</v>
          </cell>
          <cell r="BJ37">
            <v>13</v>
          </cell>
          <cell r="BK37">
            <v>3</v>
          </cell>
          <cell r="BL37">
            <v>4.333333333333333</v>
          </cell>
          <cell r="BM37">
            <v>0.33333333333333331</v>
          </cell>
          <cell r="BN37">
            <v>0</v>
          </cell>
          <cell r="BO37">
            <v>0</v>
          </cell>
          <cell r="BP37">
            <v>0</v>
          </cell>
          <cell r="BQ37">
            <v>0</v>
          </cell>
          <cell r="BR37">
            <v>0</v>
          </cell>
          <cell r="BS37">
            <v>186</v>
          </cell>
          <cell r="BT37">
            <v>3.467741935483871</v>
          </cell>
          <cell r="BU37">
            <v>236</v>
          </cell>
          <cell r="BV37">
            <v>2.7330508474576272</v>
          </cell>
          <cell r="BW37">
            <v>0.78813559322033899</v>
          </cell>
          <cell r="BX37">
            <v>40</v>
          </cell>
          <cell r="BY37">
            <v>10.625</v>
          </cell>
          <cell r="BZ37">
            <v>97</v>
          </cell>
          <cell r="CA37">
            <v>4.3814432989690726</v>
          </cell>
          <cell r="CB37">
            <v>0.41237113402061853</v>
          </cell>
          <cell r="CC37">
            <v>58</v>
          </cell>
          <cell r="CD37">
            <v>2.9137931034482758</v>
          </cell>
          <cell r="CE37">
            <v>147</v>
          </cell>
          <cell r="CF37">
            <v>1.1496598639455782</v>
          </cell>
          <cell r="CG37">
            <v>0.39455782312925169</v>
          </cell>
          <cell r="CH37">
            <v>0</v>
          </cell>
          <cell r="CI37">
            <v>0</v>
          </cell>
          <cell r="CJ37">
            <v>0</v>
          </cell>
          <cell r="CK37">
            <v>0</v>
          </cell>
          <cell r="CL37">
            <v>0</v>
          </cell>
          <cell r="CM37">
            <v>150</v>
          </cell>
          <cell r="CN37">
            <v>4</v>
          </cell>
          <cell r="CO37">
            <v>268</v>
          </cell>
          <cell r="CP37">
            <v>2.2388059701492535</v>
          </cell>
          <cell r="CQ37">
            <v>0.55970149253731338</v>
          </cell>
          <cell r="CR37">
            <v>233</v>
          </cell>
          <cell r="CS37">
            <v>2.9484978540772531</v>
          </cell>
          <cell r="CT37">
            <v>408</v>
          </cell>
          <cell r="CU37">
            <v>1.6838235294117647</v>
          </cell>
          <cell r="CV37">
            <v>0.57107843137254899</v>
          </cell>
          <cell r="CW37">
            <v>180</v>
          </cell>
          <cell r="CX37">
            <v>4.1444444444444448</v>
          </cell>
          <cell r="CY37">
            <v>262</v>
          </cell>
          <cell r="CZ37">
            <v>2.8473282442748094</v>
          </cell>
          <cell r="DA37">
            <v>0.68702290076335881</v>
          </cell>
          <cell r="DB37">
            <v>11</v>
          </cell>
          <cell r="DC37">
            <v>19.272727272727273</v>
          </cell>
          <cell r="DD37">
            <v>18</v>
          </cell>
          <cell r="DE37">
            <v>11.777777777777779</v>
          </cell>
          <cell r="DF37">
            <v>0.61111111111111116</v>
          </cell>
          <cell r="DG37">
            <v>18</v>
          </cell>
          <cell r="DH37">
            <v>5.1111111111111107</v>
          </cell>
          <cell r="DI37">
            <v>25</v>
          </cell>
          <cell r="DJ37">
            <v>3.68</v>
          </cell>
          <cell r="DK37">
            <v>0.72</v>
          </cell>
          <cell r="DL37">
            <v>0</v>
          </cell>
          <cell r="DM37">
            <v>0</v>
          </cell>
          <cell r="DN37">
            <v>9</v>
          </cell>
          <cell r="DO37">
            <v>0.88888888888888884</v>
          </cell>
          <cell r="DP37">
            <v>0</v>
          </cell>
          <cell r="DQ37">
            <v>51</v>
          </cell>
          <cell r="DR37">
            <v>3.4705882352941178</v>
          </cell>
          <cell r="DS37">
            <v>65</v>
          </cell>
          <cell r="DT37">
            <v>2.7230769230769232</v>
          </cell>
          <cell r="DU37">
            <v>0.7846153846153846</v>
          </cell>
          <cell r="DV37">
            <v>87</v>
          </cell>
          <cell r="DW37">
            <v>1.9425287356321839</v>
          </cell>
          <cell r="DX37">
            <v>93</v>
          </cell>
          <cell r="DY37">
            <v>1.8172043010752688</v>
          </cell>
          <cell r="DZ37">
            <v>0.93548387096774188</v>
          </cell>
          <cell r="EA37">
            <v>10</v>
          </cell>
          <cell r="EB37">
            <v>4.5</v>
          </cell>
          <cell r="EC37">
            <v>27</v>
          </cell>
          <cell r="ED37">
            <v>0</v>
          </cell>
          <cell r="EE37">
            <v>0.37037037037037035</v>
          </cell>
          <cell r="EF37">
            <v>0</v>
          </cell>
          <cell r="EG37">
            <v>0</v>
          </cell>
          <cell r="EH37">
            <v>24</v>
          </cell>
          <cell r="EI37">
            <v>3.4583333333333335</v>
          </cell>
          <cell r="EJ37">
            <v>0</v>
          </cell>
          <cell r="EK37">
            <v>0</v>
          </cell>
          <cell r="EL37">
            <v>0</v>
          </cell>
          <cell r="EM37">
            <v>0</v>
          </cell>
          <cell r="EN37">
            <v>0</v>
          </cell>
          <cell r="EO37">
            <v>0</v>
          </cell>
          <cell r="EP37">
            <v>3.345528455284553</v>
          </cell>
          <cell r="EQ37">
            <v>2.7152777777777777</v>
          </cell>
          <cell r="ER37">
            <v>0.61111111111111116</v>
          </cell>
          <cell r="ES37">
            <v>0</v>
          </cell>
          <cell r="ET37">
            <v>0</v>
          </cell>
          <cell r="EU37">
            <v>0</v>
          </cell>
          <cell r="EV37">
            <v>0</v>
          </cell>
          <cell r="EW37">
            <v>0</v>
          </cell>
          <cell r="EX37">
            <v>25</v>
          </cell>
          <cell r="EY37">
            <v>10.039999999999999</v>
          </cell>
          <cell r="EZ37">
            <v>32</v>
          </cell>
          <cell r="FA37">
            <v>7.84375</v>
          </cell>
          <cell r="FB37">
            <v>0.78125</v>
          </cell>
          <cell r="FC37">
            <v>5</v>
          </cell>
          <cell r="FD37">
            <v>16</v>
          </cell>
          <cell r="FE37">
            <v>16</v>
          </cell>
          <cell r="FF37">
            <v>5</v>
          </cell>
          <cell r="FG37">
            <v>0.3125</v>
          </cell>
          <cell r="FH37">
            <v>0</v>
          </cell>
          <cell r="FI37">
            <v>0</v>
          </cell>
          <cell r="FJ37">
            <v>0</v>
          </cell>
          <cell r="FK37">
            <v>0</v>
          </cell>
          <cell r="FL37">
            <v>0</v>
          </cell>
          <cell r="FM37">
            <v>11.033333333333333</v>
          </cell>
          <cell r="FN37">
            <v>6.421875</v>
          </cell>
          <cell r="FO37">
            <v>0.546875</v>
          </cell>
          <cell r="FP37">
            <v>21</v>
          </cell>
          <cell r="FQ37">
            <v>3.0476190476190474</v>
          </cell>
          <cell r="FR37">
            <v>17</v>
          </cell>
          <cell r="FS37">
            <v>3.7647058823529411</v>
          </cell>
          <cell r="FT37">
            <v>1.2352941176470589</v>
          </cell>
          <cell r="FU37">
            <v>15</v>
          </cell>
          <cell r="FV37">
            <v>2.6666666666666665</v>
          </cell>
          <cell r="FW37">
            <v>32</v>
          </cell>
          <cell r="FX37">
            <v>1.25</v>
          </cell>
          <cell r="FY37">
            <v>0.46875</v>
          </cell>
          <cell r="FZ37">
            <v>327</v>
          </cell>
          <cell r="GA37">
            <v>2.0642201834862384</v>
          </cell>
          <cell r="GB37">
            <v>342</v>
          </cell>
          <cell r="GC37">
            <v>1.9736842105263157</v>
          </cell>
          <cell r="GD37">
            <v>0.95614035087719296</v>
          </cell>
          <cell r="GE37">
            <v>72</v>
          </cell>
          <cell r="GF37">
            <v>1.5555555555555556</v>
          </cell>
          <cell r="GG37">
            <v>77</v>
          </cell>
          <cell r="GH37">
            <v>1.4545454545454546</v>
          </cell>
          <cell r="GI37">
            <v>0.93506493506493504</v>
          </cell>
          <cell r="GJ37">
            <v>31</v>
          </cell>
          <cell r="GK37">
            <v>4.935483870967742</v>
          </cell>
          <cell r="GL37">
            <v>52</v>
          </cell>
          <cell r="GM37">
            <v>2.9423076923076925</v>
          </cell>
          <cell r="GN37">
            <v>0.59615384615384615</v>
          </cell>
          <cell r="GO37">
            <v>0</v>
          </cell>
          <cell r="GP37">
            <v>0</v>
          </cell>
          <cell r="GQ37">
            <v>0</v>
          </cell>
          <cell r="GR37">
            <v>0</v>
          </cell>
          <cell r="GS37">
            <v>0</v>
          </cell>
          <cell r="GT37">
            <v>540</v>
          </cell>
          <cell r="GU37">
            <v>1.8518518518518519</v>
          </cell>
          <cell r="GV37">
            <v>863</v>
          </cell>
          <cell r="GW37">
            <v>1.1587485515643106</v>
          </cell>
          <cell r="GX37">
            <v>0.62572421784472765</v>
          </cell>
          <cell r="GY37">
            <v>28</v>
          </cell>
          <cell r="GZ37">
            <v>1.25</v>
          </cell>
          <cell r="HA37">
            <v>83</v>
          </cell>
          <cell r="HB37">
            <v>0.42168674698795183</v>
          </cell>
          <cell r="HC37">
            <v>0.33734939759036142</v>
          </cell>
          <cell r="HD37">
            <v>209</v>
          </cell>
          <cell r="HE37">
            <v>3.1913875598086126</v>
          </cell>
          <cell r="HF37">
            <v>284</v>
          </cell>
          <cell r="HG37">
            <v>2.3485915492957745</v>
          </cell>
          <cell r="HH37">
            <v>0.7359154929577465</v>
          </cell>
          <cell r="HI37">
            <v>137</v>
          </cell>
          <cell r="HJ37">
            <v>0.84671532846715325</v>
          </cell>
          <cell r="HK37">
            <v>149</v>
          </cell>
          <cell r="HL37">
            <v>0.77852348993288589</v>
          </cell>
          <cell r="HM37">
            <v>0.91946308724832215</v>
          </cell>
          <cell r="HN37">
            <v>23</v>
          </cell>
          <cell r="HO37">
            <v>6.3043478260869561</v>
          </cell>
          <cell r="HP37">
            <v>29</v>
          </cell>
          <cell r="HQ37">
            <v>5</v>
          </cell>
          <cell r="HR37">
            <v>0.7931034482758621</v>
          </cell>
          <cell r="HS37">
            <v>2.1432644333570918</v>
          </cell>
          <cell r="HT37">
            <v>1.714114832535885</v>
          </cell>
          <cell r="HU37">
            <v>0.7645094706168043</v>
          </cell>
          <cell r="HV37">
            <v>6</v>
          </cell>
          <cell r="HW37">
            <v>12.333333333333334</v>
          </cell>
          <cell r="HX37">
            <v>29</v>
          </cell>
          <cell r="HY37">
            <v>2.5517241379310347</v>
          </cell>
          <cell r="HZ37">
            <v>0.20689655172413793</v>
          </cell>
          <cell r="IA37">
            <v>0</v>
          </cell>
          <cell r="IB37">
            <v>0</v>
          </cell>
          <cell r="IC37">
            <v>0</v>
          </cell>
          <cell r="ID37">
            <v>0</v>
          </cell>
          <cell r="IE37">
            <v>0</v>
          </cell>
          <cell r="IF37">
            <v>16</v>
          </cell>
          <cell r="IG37">
            <v>5.25</v>
          </cell>
          <cell r="IH37">
            <v>45</v>
          </cell>
          <cell r="II37">
            <v>1.8666666666666667</v>
          </cell>
          <cell r="IJ37">
            <v>0.35555555555555557</v>
          </cell>
          <cell r="IK37">
            <v>189</v>
          </cell>
          <cell r="IL37">
            <v>3.9682539682539684</v>
          </cell>
          <cell r="IM37">
            <v>245</v>
          </cell>
          <cell r="IN37">
            <v>3.0612244897959182</v>
          </cell>
          <cell r="IO37">
            <v>0.77142857142857146</v>
          </cell>
          <cell r="IP37">
            <v>4.3033175355450233</v>
          </cell>
          <cell r="IQ37">
            <v>2.5517241379310347</v>
          </cell>
          <cell r="IR37">
            <v>0.35555555555555557</v>
          </cell>
          <cell r="IS37">
            <v>15</v>
          </cell>
          <cell r="IT37">
            <v>3.2</v>
          </cell>
          <cell r="IU37">
            <v>18</v>
          </cell>
          <cell r="IV37">
            <v>2.6666666666666665</v>
          </cell>
          <cell r="IW37">
            <v>0.83333333333333337</v>
          </cell>
          <cell r="IX37">
            <v>112</v>
          </cell>
          <cell r="IY37">
            <v>5.0803571428571432</v>
          </cell>
          <cell r="IZ37">
            <v>154</v>
          </cell>
          <cell r="JA37">
            <v>3.6948051948051948</v>
          </cell>
          <cell r="JB37">
            <v>0.72727272727272729</v>
          </cell>
          <cell r="JC37">
            <v>4.8582677165354333</v>
          </cell>
          <cell r="JD37">
            <v>3.1807359307359304</v>
          </cell>
          <cell r="JE37">
            <v>0.78030303030303028</v>
          </cell>
          <cell r="JF37">
            <v>341</v>
          </cell>
          <cell r="JG37">
            <v>4.1378299120234603</v>
          </cell>
          <cell r="JH37">
            <v>436</v>
          </cell>
          <cell r="JI37">
            <v>3.2362385321100917</v>
          </cell>
          <cell r="JJ37">
            <v>0.7821100917431193</v>
          </cell>
          <cell r="JK37">
            <v>0</v>
          </cell>
          <cell r="JL37">
            <v>0</v>
          </cell>
          <cell r="JM37">
            <v>0</v>
          </cell>
          <cell r="JN37">
            <v>0</v>
          </cell>
          <cell r="JO37">
            <v>0</v>
          </cell>
          <cell r="JP37">
            <v>0</v>
          </cell>
          <cell r="JQ37">
            <v>0</v>
          </cell>
          <cell r="JR37">
            <v>0</v>
          </cell>
          <cell r="JS37">
            <v>0</v>
          </cell>
          <cell r="JT37">
            <v>0</v>
          </cell>
          <cell r="JU37">
            <v>44</v>
          </cell>
          <cell r="JV37">
            <v>1.1363636363636365</v>
          </cell>
          <cell r="JW37">
            <v>50</v>
          </cell>
          <cell r="JX37">
            <v>1</v>
          </cell>
          <cell r="JY37">
            <v>0.88</v>
          </cell>
          <cell r="JZ37">
            <v>58</v>
          </cell>
          <cell r="KA37">
            <v>3.1206896551724137</v>
          </cell>
          <cell r="KB37">
            <v>72</v>
          </cell>
          <cell r="KC37">
            <v>2.5138888888888888</v>
          </cell>
          <cell r="KD37">
            <v>0.80555555555555558</v>
          </cell>
          <cell r="KE37">
            <v>0</v>
          </cell>
          <cell r="KF37">
            <v>0</v>
          </cell>
          <cell r="KG37">
            <v>0</v>
          </cell>
          <cell r="KH37">
            <v>0</v>
          </cell>
          <cell r="KI37">
            <v>0</v>
          </cell>
          <cell r="KJ37">
            <v>77</v>
          </cell>
          <cell r="KK37">
            <v>1.4805194805194806</v>
          </cell>
          <cell r="KL37">
            <v>68</v>
          </cell>
          <cell r="KM37">
            <v>1.6764705882352942</v>
          </cell>
          <cell r="KN37">
            <v>1.1323529411764706</v>
          </cell>
          <cell r="KO37">
            <v>40</v>
          </cell>
          <cell r="KP37">
            <v>5.45</v>
          </cell>
          <cell r="KQ37">
            <v>29</v>
          </cell>
          <cell r="KR37">
            <v>7.5172413793103452</v>
          </cell>
          <cell r="KS37">
            <v>1.3793103448275863</v>
          </cell>
          <cell r="KT37">
            <v>6</v>
          </cell>
          <cell r="KU37">
            <v>12</v>
          </cell>
          <cell r="KV37">
            <v>20</v>
          </cell>
          <cell r="KW37">
            <v>3.6</v>
          </cell>
          <cell r="KX37">
            <v>0.3</v>
          </cell>
          <cell r="KY37">
            <v>0</v>
          </cell>
          <cell r="KZ37">
            <v>0</v>
          </cell>
          <cell r="LA37">
            <v>0</v>
          </cell>
          <cell r="LB37">
            <v>0</v>
          </cell>
          <cell r="LC37">
            <v>0</v>
          </cell>
          <cell r="LD37">
            <v>97</v>
          </cell>
          <cell r="LE37">
            <v>3.463917525773196</v>
          </cell>
          <cell r="LF37">
            <v>153</v>
          </cell>
          <cell r="LG37">
            <v>2.1960784313725492</v>
          </cell>
          <cell r="LH37">
            <v>0.63398692810457513</v>
          </cell>
          <cell r="LI37">
            <v>3.5927601809954752</v>
          </cell>
          <cell r="LJ37">
            <v>2.5138888888888888</v>
          </cell>
          <cell r="LK37">
            <v>0.80555555555555558</v>
          </cell>
          <cell r="LL37">
            <v>80</v>
          </cell>
          <cell r="LM37">
            <v>0.4</v>
          </cell>
          <cell r="LN37">
            <v>85</v>
          </cell>
          <cell r="LO37">
            <v>0.37647058823529411</v>
          </cell>
          <cell r="LP37">
            <v>0.94117647058823528</v>
          </cell>
          <cell r="LQ37">
            <v>2</v>
          </cell>
          <cell r="LR37">
            <v>9</v>
          </cell>
          <cell r="LS37">
            <v>8</v>
          </cell>
          <cell r="LT37">
            <v>2.25</v>
          </cell>
          <cell r="LU37">
            <v>0.25</v>
          </cell>
          <cell r="LV37">
            <v>0</v>
          </cell>
          <cell r="LW37">
            <v>0</v>
          </cell>
          <cell r="LX37">
            <v>9</v>
          </cell>
          <cell r="LY37">
            <v>3.3333333333333335</v>
          </cell>
          <cell r="LZ37">
            <v>0</v>
          </cell>
          <cell r="MA37">
            <v>52</v>
          </cell>
          <cell r="MB37">
            <v>0.15384615384615385</v>
          </cell>
          <cell r="MC37">
            <v>85</v>
          </cell>
          <cell r="MD37">
            <v>9.4117647058823528E-2</v>
          </cell>
          <cell r="ME37">
            <v>0.61176470588235299</v>
          </cell>
          <cell r="MF37">
            <v>0.65671641791044777</v>
          </cell>
          <cell r="MG37">
            <v>1.3132352941176471</v>
          </cell>
          <cell r="MH37">
            <v>0.43088235294117649</v>
          </cell>
          <cell r="MI37">
            <v>0</v>
          </cell>
          <cell r="MJ37">
            <v>0</v>
          </cell>
          <cell r="MK37">
            <v>0</v>
          </cell>
          <cell r="ML37">
            <v>0</v>
          </cell>
          <cell r="MM37">
            <v>0</v>
          </cell>
          <cell r="MN37">
            <v>134</v>
          </cell>
          <cell r="MO37">
            <v>5</v>
          </cell>
          <cell r="MP37">
            <v>194</v>
          </cell>
          <cell r="MQ37">
            <v>3.4536082474226806</v>
          </cell>
          <cell r="MR37">
            <v>0.69072164948453607</v>
          </cell>
          <cell r="MS37">
            <v>38</v>
          </cell>
          <cell r="MT37">
            <v>1.9210526315789473</v>
          </cell>
          <cell r="MU37">
            <v>43</v>
          </cell>
          <cell r="MV37">
            <v>1.6976744186046511</v>
          </cell>
          <cell r="MW37">
            <v>0.88372093023255816</v>
          </cell>
          <cell r="MX37">
            <v>69</v>
          </cell>
          <cell r="MY37">
            <v>1.1014492753623188</v>
          </cell>
          <cell r="MZ37">
            <v>86</v>
          </cell>
          <cell r="NA37">
            <v>0.88372093023255816</v>
          </cell>
          <cell r="NB37">
            <v>0.80232558139534882</v>
          </cell>
          <cell r="NC37">
            <v>3.3983402489626555</v>
          </cell>
          <cell r="ND37">
            <v>1.6976744186046511</v>
          </cell>
          <cell r="NE37">
            <v>0.80232558139534882</v>
          </cell>
          <cell r="NF37">
            <v>187</v>
          </cell>
          <cell r="NG37">
            <v>2.3262032085561497</v>
          </cell>
          <cell r="NH37">
            <v>322</v>
          </cell>
          <cell r="NI37">
            <v>1.3509316770186335</v>
          </cell>
          <cell r="NJ37">
            <v>0.58074534161490687</v>
          </cell>
          <cell r="NK37">
            <v>0</v>
          </cell>
          <cell r="NL37">
            <v>0</v>
          </cell>
          <cell r="NM37">
            <v>0</v>
          </cell>
          <cell r="NN37">
            <v>0</v>
          </cell>
          <cell r="NO37">
            <v>0</v>
          </cell>
          <cell r="NP37">
            <v>0</v>
          </cell>
          <cell r="NQ37">
            <v>0</v>
          </cell>
          <cell r="NR37">
            <v>0</v>
          </cell>
          <cell r="NS37">
            <v>0</v>
          </cell>
          <cell r="NT37">
            <v>0</v>
          </cell>
          <cell r="NU37">
            <v>23</v>
          </cell>
          <cell r="NV37">
            <v>4.0869565217391308</v>
          </cell>
          <cell r="NW37">
            <v>32</v>
          </cell>
          <cell r="NX37">
            <v>2.9375</v>
          </cell>
          <cell r="NY37">
            <v>0.71875</v>
          </cell>
          <cell r="NZ37">
            <v>2.519047619047619</v>
          </cell>
          <cell r="OA37">
            <v>2.1442158385093166</v>
          </cell>
          <cell r="OB37">
            <v>0.64974767080745344</v>
          </cell>
          <cell r="OC37">
            <v>3.3983402489626555</v>
          </cell>
          <cell r="OD37">
            <v>2.5138888888888888</v>
          </cell>
          <cell r="OE37">
            <v>0.64974767080745344</v>
          </cell>
          <cell r="OF37">
            <v>5725</v>
          </cell>
          <cell r="OG37">
            <v>0</v>
          </cell>
          <cell r="OH37">
            <v>8647</v>
          </cell>
          <cell r="OI37">
            <v>0</v>
          </cell>
        </row>
        <row r="38">
          <cell r="D38" t="str">
            <v>CP1B07T30MG0</v>
          </cell>
          <cell r="E38" t="str">
            <v>ZIDOVUDINA/LAMIVUDINA  60 mg + 30 mg  TABLETA  FRASCO</v>
          </cell>
          <cell r="F38">
            <v>0</v>
          </cell>
          <cell r="G38">
            <v>0</v>
          </cell>
          <cell r="H38">
            <v>0</v>
          </cell>
          <cell r="I38">
            <v>0</v>
          </cell>
          <cell r="J38">
            <v>0</v>
          </cell>
          <cell r="K38">
            <v>0</v>
          </cell>
          <cell r="L38">
            <v>0</v>
          </cell>
          <cell r="M38">
            <v>0</v>
          </cell>
          <cell r="N38">
            <v>0</v>
          </cell>
          <cell r="O38">
            <v>0</v>
          </cell>
          <cell r="P38">
            <v>0</v>
          </cell>
          <cell r="Q38">
            <v>0</v>
          </cell>
          <cell r="R38">
            <v>1</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1</v>
          </cell>
          <cell r="AH38">
            <v>0</v>
          </cell>
          <cell r="AI38">
            <v>0</v>
          </cell>
          <cell r="AJ38">
            <v>0</v>
          </cell>
          <cell r="AK38">
            <v>0</v>
          </cell>
          <cell r="AL38">
            <v>0</v>
          </cell>
          <cell r="AM38">
            <v>0</v>
          </cell>
          <cell r="AN38">
            <v>0</v>
          </cell>
          <cell r="AO38">
            <v>46</v>
          </cell>
          <cell r="AP38">
            <v>0</v>
          </cell>
          <cell r="AQ38">
            <v>16</v>
          </cell>
          <cell r="AR38">
            <v>0</v>
          </cell>
          <cell r="AS38">
            <v>2.875</v>
          </cell>
          <cell r="AT38">
            <v>0</v>
          </cell>
          <cell r="AU38">
            <v>0</v>
          </cell>
          <cell r="AV38">
            <v>0</v>
          </cell>
          <cell r="AW38">
            <v>0</v>
          </cell>
          <cell r="AX38">
            <v>0</v>
          </cell>
          <cell r="AY38">
            <v>0</v>
          </cell>
          <cell r="AZ38">
            <v>0</v>
          </cell>
          <cell r="BA38">
            <v>1</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38</v>
          </cell>
          <cell r="BT38">
            <v>4.1315789473684212</v>
          </cell>
          <cell r="BU38">
            <v>48</v>
          </cell>
          <cell r="BV38">
            <v>3.2708333333333335</v>
          </cell>
          <cell r="BW38">
            <v>0.79166666666666663</v>
          </cell>
          <cell r="BX38">
            <v>0</v>
          </cell>
          <cell r="BY38">
            <v>0</v>
          </cell>
          <cell r="BZ38">
            <v>0</v>
          </cell>
          <cell r="CA38">
            <v>0</v>
          </cell>
          <cell r="CB38">
            <v>0</v>
          </cell>
          <cell r="CC38">
            <v>0</v>
          </cell>
          <cell r="CD38">
            <v>0</v>
          </cell>
          <cell r="CE38">
            <v>1</v>
          </cell>
          <cell r="CF38">
            <v>0</v>
          </cell>
          <cell r="CG38">
            <v>0</v>
          </cell>
          <cell r="CH38">
            <v>0</v>
          </cell>
          <cell r="CI38">
            <v>0</v>
          </cell>
          <cell r="CJ38">
            <v>0</v>
          </cell>
          <cell r="CK38">
            <v>0</v>
          </cell>
          <cell r="CL38">
            <v>0</v>
          </cell>
          <cell r="CM38">
            <v>0</v>
          </cell>
          <cell r="CN38">
            <v>0</v>
          </cell>
          <cell r="CO38">
            <v>1</v>
          </cell>
          <cell r="CP38">
            <v>0</v>
          </cell>
          <cell r="CQ38">
            <v>0</v>
          </cell>
          <cell r="CR38">
            <v>0</v>
          </cell>
          <cell r="CS38">
            <v>0</v>
          </cell>
          <cell r="CT38">
            <v>0</v>
          </cell>
          <cell r="CU38">
            <v>0</v>
          </cell>
          <cell r="CV38">
            <v>0</v>
          </cell>
          <cell r="CW38">
            <v>0</v>
          </cell>
          <cell r="CX38">
            <v>0</v>
          </cell>
          <cell r="CY38">
            <v>1</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20</v>
          </cell>
          <cell r="ED38">
            <v>2.25</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29</v>
          </cell>
          <cell r="FQ38">
            <v>4.7241379310344831</v>
          </cell>
          <cell r="FR38">
            <v>25</v>
          </cell>
          <cell r="FS38">
            <v>5.48</v>
          </cell>
          <cell r="FT38">
            <v>1.1599999999999999</v>
          </cell>
          <cell r="FU38">
            <v>0</v>
          </cell>
          <cell r="FV38">
            <v>0</v>
          </cell>
          <cell r="FW38">
            <v>0</v>
          </cell>
          <cell r="FX38">
            <v>0</v>
          </cell>
          <cell r="FY38">
            <v>0</v>
          </cell>
          <cell r="FZ38">
            <v>6</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1</v>
          </cell>
          <cell r="HB38">
            <v>0</v>
          </cell>
          <cell r="HC38">
            <v>0</v>
          </cell>
          <cell r="HD38">
            <v>0</v>
          </cell>
          <cell r="HE38">
            <v>0</v>
          </cell>
          <cell r="HF38">
            <v>1</v>
          </cell>
          <cell r="HG38">
            <v>0</v>
          </cell>
          <cell r="HH38">
            <v>0</v>
          </cell>
          <cell r="HI38">
            <v>0</v>
          </cell>
          <cell r="HJ38">
            <v>0</v>
          </cell>
          <cell r="HK38">
            <v>0</v>
          </cell>
          <cell r="HL38">
            <v>0</v>
          </cell>
          <cell r="HM38">
            <v>0</v>
          </cell>
          <cell r="HN38">
            <v>0</v>
          </cell>
          <cell r="HO38">
            <v>0</v>
          </cell>
          <cell r="HP38">
            <v>0</v>
          </cell>
          <cell r="HQ38">
            <v>0</v>
          </cell>
          <cell r="HR38">
            <v>0</v>
          </cell>
          <cell r="HS38">
            <v>3.9142857142857141</v>
          </cell>
          <cell r="HT38">
            <v>0</v>
          </cell>
          <cell r="HU38">
            <v>0</v>
          </cell>
          <cell r="HV38">
            <v>0</v>
          </cell>
          <cell r="HW38">
            <v>0</v>
          </cell>
          <cell r="HX38">
            <v>0</v>
          </cell>
          <cell r="HY38">
            <v>0</v>
          </cell>
          <cell r="HZ38">
            <v>0</v>
          </cell>
          <cell r="IA38">
            <v>0</v>
          </cell>
          <cell r="IB38">
            <v>0</v>
          </cell>
          <cell r="IC38">
            <v>0</v>
          </cell>
          <cell r="ID38">
            <v>0</v>
          </cell>
          <cell r="IE38">
            <v>0</v>
          </cell>
          <cell r="IF38">
            <v>0</v>
          </cell>
          <cell r="IG38">
            <v>0</v>
          </cell>
          <cell r="IH38">
            <v>0</v>
          </cell>
          <cell r="II38">
            <v>0</v>
          </cell>
          <cell r="IJ38">
            <v>0</v>
          </cell>
          <cell r="IK38">
            <v>0</v>
          </cell>
          <cell r="IL38">
            <v>0</v>
          </cell>
          <cell r="IM38">
            <v>0</v>
          </cell>
          <cell r="IN38">
            <v>0</v>
          </cell>
          <cell r="IO38">
            <v>0</v>
          </cell>
          <cell r="IP38">
            <v>0</v>
          </cell>
          <cell r="IQ38">
            <v>0</v>
          </cell>
          <cell r="IR38">
            <v>0</v>
          </cell>
          <cell r="IS38">
            <v>0</v>
          </cell>
          <cell r="IT38">
            <v>0</v>
          </cell>
          <cell r="IU38">
            <v>0</v>
          </cell>
          <cell r="IV38">
            <v>0</v>
          </cell>
          <cell r="IW38">
            <v>0</v>
          </cell>
          <cell r="IX38">
            <v>0</v>
          </cell>
          <cell r="IY38">
            <v>0</v>
          </cell>
          <cell r="IZ38">
            <v>6</v>
          </cell>
          <cell r="JA38">
            <v>1.3333333333333333</v>
          </cell>
          <cell r="JB38">
            <v>0</v>
          </cell>
          <cell r="JC38">
            <v>0</v>
          </cell>
          <cell r="JD38">
            <v>1.3333333333333333</v>
          </cell>
          <cell r="JE38">
            <v>0</v>
          </cell>
          <cell r="JF38">
            <v>23</v>
          </cell>
          <cell r="JG38">
            <v>5.5217391304347823</v>
          </cell>
          <cell r="JH38">
            <v>11</v>
          </cell>
          <cell r="JI38">
            <v>11.545454545454545</v>
          </cell>
          <cell r="JJ38">
            <v>2.0909090909090908</v>
          </cell>
          <cell r="JK38">
            <v>0</v>
          </cell>
          <cell r="JL38">
            <v>0</v>
          </cell>
          <cell r="JM38">
            <v>0</v>
          </cell>
          <cell r="JN38">
            <v>0</v>
          </cell>
          <cell r="JO38">
            <v>0</v>
          </cell>
          <cell r="JP38">
            <v>0</v>
          </cell>
          <cell r="JQ38">
            <v>0</v>
          </cell>
          <cell r="JR38">
            <v>0</v>
          </cell>
          <cell r="JS38">
            <v>0</v>
          </cell>
          <cell r="JT38">
            <v>0</v>
          </cell>
          <cell r="JU38">
            <v>0</v>
          </cell>
          <cell r="JV38">
            <v>0</v>
          </cell>
          <cell r="JW38">
            <v>2</v>
          </cell>
          <cell r="JX38">
            <v>0</v>
          </cell>
          <cell r="JY38">
            <v>0</v>
          </cell>
          <cell r="JZ38">
            <v>0</v>
          </cell>
          <cell r="KA38">
            <v>0</v>
          </cell>
          <cell r="KB38">
            <v>0</v>
          </cell>
          <cell r="KC38">
            <v>0</v>
          </cell>
          <cell r="KD38">
            <v>0</v>
          </cell>
          <cell r="KE38">
            <v>0</v>
          </cell>
          <cell r="KF38">
            <v>0</v>
          </cell>
          <cell r="KG38">
            <v>0</v>
          </cell>
          <cell r="KH38">
            <v>0</v>
          </cell>
          <cell r="KI38">
            <v>0</v>
          </cell>
          <cell r="KJ38">
            <v>0</v>
          </cell>
          <cell r="KK38">
            <v>0</v>
          </cell>
          <cell r="KL38">
            <v>0</v>
          </cell>
          <cell r="KM38">
            <v>0</v>
          </cell>
          <cell r="KN38">
            <v>0</v>
          </cell>
          <cell r="KO38">
            <v>0</v>
          </cell>
          <cell r="KP38">
            <v>0</v>
          </cell>
          <cell r="KQ38">
            <v>0</v>
          </cell>
          <cell r="KR38">
            <v>0</v>
          </cell>
          <cell r="KS38">
            <v>0</v>
          </cell>
          <cell r="KT38">
            <v>0</v>
          </cell>
          <cell r="KU38">
            <v>0</v>
          </cell>
          <cell r="KV38">
            <v>0</v>
          </cell>
          <cell r="KW38">
            <v>0</v>
          </cell>
          <cell r="KX38">
            <v>0</v>
          </cell>
          <cell r="KY38">
            <v>0</v>
          </cell>
          <cell r="KZ38">
            <v>0</v>
          </cell>
          <cell r="LA38">
            <v>0</v>
          </cell>
          <cell r="LB38">
            <v>0</v>
          </cell>
          <cell r="LC38">
            <v>0</v>
          </cell>
          <cell r="LD38">
            <v>0</v>
          </cell>
          <cell r="LE38">
            <v>0</v>
          </cell>
          <cell r="LF38">
            <v>0</v>
          </cell>
          <cell r="LG38">
            <v>0</v>
          </cell>
          <cell r="LH38">
            <v>0</v>
          </cell>
          <cell r="LI38">
            <v>5.5217391304347823</v>
          </cell>
          <cell r="LJ38">
            <v>5.7727272727272725</v>
          </cell>
          <cell r="LK38">
            <v>1.0454545454545454</v>
          </cell>
          <cell r="LL38">
            <v>0</v>
          </cell>
          <cell r="LM38">
            <v>0</v>
          </cell>
          <cell r="LN38">
            <v>0</v>
          </cell>
          <cell r="LO38">
            <v>0</v>
          </cell>
          <cell r="LP38">
            <v>0</v>
          </cell>
          <cell r="LQ38">
            <v>0</v>
          </cell>
          <cell r="LR38">
            <v>0</v>
          </cell>
          <cell r="LS38">
            <v>0</v>
          </cell>
          <cell r="LT38">
            <v>0</v>
          </cell>
          <cell r="LU38">
            <v>0</v>
          </cell>
          <cell r="LV38">
            <v>0</v>
          </cell>
          <cell r="LW38">
            <v>0</v>
          </cell>
          <cell r="LX38">
            <v>0</v>
          </cell>
          <cell r="LY38">
            <v>0</v>
          </cell>
          <cell r="LZ38">
            <v>0</v>
          </cell>
          <cell r="MA38">
            <v>0</v>
          </cell>
          <cell r="MB38">
            <v>0</v>
          </cell>
          <cell r="MC38">
            <v>1</v>
          </cell>
          <cell r="MD38">
            <v>4</v>
          </cell>
          <cell r="ME38">
            <v>0</v>
          </cell>
          <cell r="MF38">
            <v>0</v>
          </cell>
          <cell r="MG38">
            <v>4</v>
          </cell>
          <cell r="MH38">
            <v>0</v>
          </cell>
          <cell r="MI38">
            <v>0</v>
          </cell>
          <cell r="MJ38">
            <v>0</v>
          </cell>
          <cell r="MK38">
            <v>0</v>
          </cell>
          <cell r="ML38">
            <v>0</v>
          </cell>
          <cell r="MM38">
            <v>0</v>
          </cell>
          <cell r="MN38">
            <v>0</v>
          </cell>
          <cell r="MO38">
            <v>0</v>
          </cell>
          <cell r="MP38">
            <v>0</v>
          </cell>
          <cell r="MQ38">
            <v>0</v>
          </cell>
          <cell r="MR38">
            <v>0</v>
          </cell>
          <cell r="MS38">
            <v>0</v>
          </cell>
          <cell r="MT38">
            <v>0</v>
          </cell>
          <cell r="MU38">
            <v>1</v>
          </cell>
          <cell r="MV38">
            <v>0</v>
          </cell>
          <cell r="MW38">
            <v>0</v>
          </cell>
          <cell r="MX38">
            <v>0</v>
          </cell>
          <cell r="MY38">
            <v>0</v>
          </cell>
          <cell r="MZ38">
            <v>0</v>
          </cell>
          <cell r="NA38">
            <v>0</v>
          </cell>
          <cell r="NB38">
            <v>0</v>
          </cell>
          <cell r="NC38">
            <v>0</v>
          </cell>
          <cell r="ND38">
            <v>0</v>
          </cell>
          <cell r="NE38">
            <v>0</v>
          </cell>
          <cell r="NF38">
            <v>2</v>
          </cell>
          <cell r="NG38">
            <v>1</v>
          </cell>
          <cell r="NH38">
            <v>1</v>
          </cell>
          <cell r="NI38">
            <v>2</v>
          </cell>
          <cell r="NJ38">
            <v>2</v>
          </cell>
          <cell r="NK38">
            <v>0</v>
          </cell>
          <cell r="NL38">
            <v>0</v>
          </cell>
          <cell r="NM38">
            <v>0</v>
          </cell>
          <cell r="NN38">
            <v>0</v>
          </cell>
          <cell r="NO38">
            <v>0</v>
          </cell>
          <cell r="NP38">
            <v>0</v>
          </cell>
          <cell r="NQ38">
            <v>0</v>
          </cell>
          <cell r="NR38">
            <v>0</v>
          </cell>
          <cell r="NS38">
            <v>0</v>
          </cell>
          <cell r="NT38">
            <v>0</v>
          </cell>
          <cell r="NU38">
            <v>0</v>
          </cell>
          <cell r="NV38">
            <v>0</v>
          </cell>
          <cell r="NW38">
            <v>0</v>
          </cell>
          <cell r="NX38">
            <v>0</v>
          </cell>
          <cell r="NY38">
            <v>0</v>
          </cell>
          <cell r="NZ38">
            <v>1</v>
          </cell>
          <cell r="OA38">
            <v>2</v>
          </cell>
          <cell r="OB38">
            <v>2</v>
          </cell>
          <cell r="OC38">
            <v>3.9142857142857141</v>
          </cell>
          <cell r="OD38">
            <v>1.3333333333333333</v>
          </cell>
          <cell r="OE38">
            <v>0</v>
          </cell>
          <cell r="OF38">
            <v>144</v>
          </cell>
          <cell r="OG38">
            <v>0</v>
          </cell>
          <cell r="OH38">
            <v>148</v>
          </cell>
          <cell r="OI38">
            <v>0</v>
          </cell>
        </row>
        <row r="39">
          <cell r="D39" t="str">
            <v>CP1E01T0300/150/200</v>
          </cell>
          <cell r="E39" t="str">
            <v>ZIDOVUDINA/LAMIVUDINA/NEVIRAPINA  150 mg + 300 mg + 200 mg  TABLETA  FRASCO</v>
          </cell>
          <cell r="F39">
            <v>0</v>
          </cell>
          <cell r="G39">
            <v>0</v>
          </cell>
          <cell r="H39">
            <v>0</v>
          </cell>
          <cell r="I39">
            <v>0</v>
          </cell>
          <cell r="J39">
            <v>0</v>
          </cell>
          <cell r="K39">
            <v>36</v>
          </cell>
          <cell r="L39">
            <v>4.6388888888888893</v>
          </cell>
          <cell r="M39">
            <v>58</v>
          </cell>
          <cell r="N39">
            <v>2.8793103448275863</v>
          </cell>
          <cell r="O39">
            <v>0.62068965517241381</v>
          </cell>
          <cell r="P39">
            <v>39</v>
          </cell>
          <cell r="Q39">
            <v>9.2820512820512828</v>
          </cell>
          <cell r="R39">
            <v>77</v>
          </cell>
          <cell r="S39">
            <v>4.7012987012987013</v>
          </cell>
          <cell r="T39">
            <v>0.50649350649350644</v>
          </cell>
          <cell r="U39">
            <v>0</v>
          </cell>
          <cell r="V39">
            <v>0</v>
          </cell>
          <cell r="W39">
            <v>0</v>
          </cell>
          <cell r="X39">
            <v>0</v>
          </cell>
          <cell r="Y39">
            <v>0</v>
          </cell>
          <cell r="Z39">
            <v>88</v>
          </cell>
          <cell r="AA39">
            <v>2.7386363636363638</v>
          </cell>
          <cell r="AB39">
            <v>48</v>
          </cell>
          <cell r="AC39">
            <v>5.020833333333333</v>
          </cell>
          <cell r="AD39">
            <v>1.8333333333333333</v>
          </cell>
          <cell r="AE39">
            <v>328</v>
          </cell>
          <cell r="AF39">
            <v>4.9359756097560972</v>
          </cell>
          <cell r="AG39">
            <v>339</v>
          </cell>
          <cell r="AH39">
            <v>4.775811209439528</v>
          </cell>
          <cell r="AI39">
            <v>0.96755162241887904</v>
          </cell>
          <cell r="AJ39">
            <v>95</v>
          </cell>
          <cell r="AK39">
            <v>2.2842105263157895</v>
          </cell>
          <cell r="AL39">
            <v>90</v>
          </cell>
          <cell r="AM39">
            <v>2.411111111111111</v>
          </cell>
          <cell r="AN39">
            <v>1.0555555555555556</v>
          </cell>
          <cell r="AO39">
            <v>733</v>
          </cell>
          <cell r="AP39">
            <v>2.8199181446111869</v>
          </cell>
          <cell r="AQ39">
            <v>811</v>
          </cell>
          <cell r="AR39">
            <v>2.5487053020961774</v>
          </cell>
          <cell r="AS39">
            <v>0.90382244143033297</v>
          </cell>
          <cell r="AT39">
            <v>72</v>
          </cell>
          <cell r="AU39">
            <v>3.4444444444444446</v>
          </cell>
          <cell r="AV39">
            <v>100</v>
          </cell>
          <cell r="AW39">
            <v>2.48</v>
          </cell>
          <cell r="AX39">
            <v>0.72</v>
          </cell>
          <cell r="AY39">
            <v>34</v>
          </cell>
          <cell r="AZ39">
            <v>2.8529411764705883</v>
          </cell>
          <cell r="BA39">
            <v>41</v>
          </cell>
          <cell r="BB39">
            <v>2.3658536585365852</v>
          </cell>
          <cell r="BC39">
            <v>0.82926829268292679</v>
          </cell>
          <cell r="BD39">
            <v>209</v>
          </cell>
          <cell r="BE39">
            <v>3.2344497607655502</v>
          </cell>
          <cell r="BF39">
            <v>251</v>
          </cell>
          <cell r="BG39">
            <v>2.693227091633466</v>
          </cell>
          <cell r="BH39">
            <v>0.83266932270916338</v>
          </cell>
          <cell r="BI39">
            <v>14</v>
          </cell>
          <cell r="BJ39">
            <v>1.7857142857142858</v>
          </cell>
          <cell r="BK39">
            <v>15</v>
          </cell>
          <cell r="BL39">
            <v>1.6666666666666667</v>
          </cell>
          <cell r="BM39">
            <v>0.93333333333333335</v>
          </cell>
          <cell r="BN39">
            <v>0</v>
          </cell>
          <cell r="BO39">
            <v>0</v>
          </cell>
          <cell r="BP39">
            <v>0</v>
          </cell>
          <cell r="BQ39">
            <v>0</v>
          </cell>
          <cell r="BR39">
            <v>0</v>
          </cell>
          <cell r="BS39">
            <v>0</v>
          </cell>
          <cell r="BT39">
            <v>0</v>
          </cell>
          <cell r="BU39">
            <v>12</v>
          </cell>
          <cell r="BV39">
            <v>5.083333333333333</v>
          </cell>
          <cell r="BW39">
            <v>0</v>
          </cell>
          <cell r="BX39">
            <v>24</v>
          </cell>
          <cell r="BY39">
            <v>7.25</v>
          </cell>
          <cell r="BZ39">
            <v>17</v>
          </cell>
          <cell r="CA39">
            <v>10.235294117647058</v>
          </cell>
          <cell r="CB39">
            <v>1.411764705882353</v>
          </cell>
          <cell r="CC39">
            <v>14</v>
          </cell>
          <cell r="CD39">
            <v>5.7142857142857144</v>
          </cell>
          <cell r="CE39">
            <v>26</v>
          </cell>
          <cell r="CF39">
            <v>3.0769230769230771</v>
          </cell>
          <cell r="CG39">
            <v>0.53846153846153844</v>
          </cell>
          <cell r="CH39">
            <v>0</v>
          </cell>
          <cell r="CI39">
            <v>0</v>
          </cell>
          <cell r="CJ39">
            <v>0</v>
          </cell>
          <cell r="CK39">
            <v>0</v>
          </cell>
          <cell r="CL39">
            <v>0</v>
          </cell>
          <cell r="CM39">
            <v>70</v>
          </cell>
          <cell r="CN39">
            <v>4.5857142857142854</v>
          </cell>
          <cell r="CO39">
            <v>116</v>
          </cell>
          <cell r="CP39">
            <v>2.7672413793103448</v>
          </cell>
          <cell r="CQ39">
            <v>0.60344827586206895</v>
          </cell>
          <cell r="CR39">
            <v>206</v>
          </cell>
          <cell r="CS39">
            <v>2.6990291262135924</v>
          </cell>
          <cell r="CT39">
            <v>358</v>
          </cell>
          <cell r="CU39">
            <v>1.553072625698324</v>
          </cell>
          <cell r="CV39">
            <v>0.57541899441340782</v>
          </cell>
          <cell r="CW39">
            <v>92</v>
          </cell>
          <cell r="CX39">
            <v>4.2934782608695654</v>
          </cell>
          <cell r="CY39">
            <v>130</v>
          </cell>
          <cell r="CZ39">
            <v>3.0384615384615383</v>
          </cell>
          <cell r="DA39">
            <v>0.70769230769230773</v>
          </cell>
          <cell r="DB39">
            <v>10</v>
          </cell>
          <cell r="DC39">
            <v>16.2</v>
          </cell>
          <cell r="DD39">
            <v>7</v>
          </cell>
          <cell r="DE39">
            <v>23.142857142857142</v>
          </cell>
          <cell r="DF39">
            <v>1.4285714285714286</v>
          </cell>
          <cell r="DG39">
            <v>32</v>
          </cell>
          <cell r="DH39">
            <v>0</v>
          </cell>
          <cell r="DI39">
            <v>54</v>
          </cell>
          <cell r="DJ39">
            <v>0</v>
          </cell>
          <cell r="DK39">
            <v>0.59259259259259256</v>
          </cell>
          <cell r="DL39">
            <v>0</v>
          </cell>
          <cell r="DM39">
            <v>0</v>
          </cell>
          <cell r="DN39">
            <v>3</v>
          </cell>
          <cell r="DO39">
            <v>1</v>
          </cell>
          <cell r="DP39">
            <v>0</v>
          </cell>
          <cell r="DQ39">
            <v>14</v>
          </cell>
          <cell r="DR39">
            <v>28.714285714285715</v>
          </cell>
          <cell r="DS39">
            <v>19</v>
          </cell>
          <cell r="DT39">
            <v>21.157894736842106</v>
          </cell>
          <cell r="DU39">
            <v>0.73684210526315785</v>
          </cell>
          <cell r="DV39">
            <v>34</v>
          </cell>
          <cell r="DW39">
            <v>3.0882352941176472</v>
          </cell>
          <cell r="DX39">
            <v>45</v>
          </cell>
          <cell r="DY39">
            <v>2.3333333333333335</v>
          </cell>
          <cell r="DZ39">
            <v>0.75555555555555554</v>
          </cell>
          <cell r="EA39">
            <v>0</v>
          </cell>
          <cell r="EB39">
            <v>0</v>
          </cell>
          <cell r="EC39">
            <v>7</v>
          </cell>
          <cell r="ED39">
            <v>0.7142857142857143</v>
          </cell>
          <cell r="EE39">
            <v>0</v>
          </cell>
          <cell r="EF39">
            <v>0</v>
          </cell>
          <cell r="EG39">
            <v>0</v>
          </cell>
          <cell r="EH39">
            <v>21</v>
          </cell>
          <cell r="EI39">
            <v>3.4761904761904763</v>
          </cell>
          <cell r="EJ39">
            <v>0</v>
          </cell>
          <cell r="EK39">
            <v>0</v>
          </cell>
          <cell r="EL39">
            <v>0</v>
          </cell>
          <cell r="EM39">
            <v>0</v>
          </cell>
          <cell r="EN39">
            <v>0</v>
          </cell>
          <cell r="EO39">
            <v>0</v>
          </cell>
          <cell r="EP39">
            <v>3.7574626865671643</v>
          </cell>
          <cell r="EQ39">
            <v>2.7672413793103448</v>
          </cell>
          <cell r="ER39">
            <v>0.72</v>
          </cell>
          <cell r="ES39">
            <v>0</v>
          </cell>
          <cell r="ET39">
            <v>0</v>
          </cell>
          <cell r="EU39">
            <v>0</v>
          </cell>
          <cell r="EV39">
            <v>0</v>
          </cell>
          <cell r="EW39">
            <v>0</v>
          </cell>
          <cell r="EX39">
            <v>50</v>
          </cell>
          <cell r="EY39">
            <v>11.04</v>
          </cell>
          <cell r="EZ39">
            <v>103</v>
          </cell>
          <cell r="FA39">
            <v>5.3592233009708741</v>
          </cell>
          <cell r="FB39">
            <v>0.4854368932038835</v>
          </cell>
          <cell r="FC39">
            <v>27</v>
          </cell>
          <cell r="FD39">
            <v>10.777777777777779</v>
          </cell>
          <cell r="FE39">
            <v>51</v>
          </cell>
          <cell r="FF39">
            <v>5.7058823529411766</v>
          </cell>
          <cell r="FG39">
            <v>0.52941176470588236</v>
          </cell>
          <cell r="FH39">
            <v>0</v>
          </cell>
          <cell r="FI39">
            <v>0</v>
          </cell>
          <cell r="FJ39">
            <v>0</v>
          </cell>
          <cell r="FK39">
            <v>0</v>
          </cell>
          <cell r="FL39">
            <v>0</v>
          </cell>
          <cell r="FM39">
            <v>10.948051948051948</v>
          </cell>
          <cell r="FN39">
            <v>5.5325528269560253</v>
          </cell>
          <cell r="FO39">
            <v>0.50742432895488299</v>
          </cell>
          <cell r="FP39">
            <v>74</v>
          </cell>
          <cell r="FQ39">
            <v>2.5270270270270272</v>
          </cell>
          <cell r="FR39">
            <v>64</v>
          </cell>
          <cell r="FS39">
            <v>2.921875</v>
          </cell>
          <cell r="FT39">
            <v>1.15625</v>
          </cell>
          <cell r="FU39">
            <v>60</v>
          </cell>
          <cell r="FV39">
            <v>12.916666666666666</v>
          </cell>
          <cell r="FW39">
            <v>164</v>
          </cell>
          <cell r="FX39">
            <v>4.725609756097561</v>
          </cell>
          <cell r="FY39">
            <v>0.36585365853658536</v>
          </cell>
          <cell r="FZ39">
            <v>266</v>
          </cell>
          <cell r="GA39">
            <v>1.7932330827067668</v>
          </cell>
          <cell r="GB39">
            <v>241</v>
          </cell>
          <cell r="GC39">
            <v>1.9792531120331951</v>
          </cell>
          <cell r="GD39">
            <v>1.103734439834025</v>
          </cell>
          <cell r="GE39">
            <v>2</v>
          </cell>
          <cell r="GF39">
            <v>6</v>
          </cell>
          <cell r="GG39">
            <v>3</v>
          </cell>
          <cell r="GH39">
            <v>4</v>
          </cell>
          <cell r="GI39">
            <v>0.66666666666666663</v>
          </cell>
          <cell r="GJ39">
            <v>71</v>
          </cell>
          <cell r="GK39">
            <v>0.6901408450704225</v>
          </cell>
          <cell r="GL39">
            <v>84</v>
          </cell>
          <cell r="GM39">
            <v>0.58333333333333337</v>
          </cell>
          <cell r="GN39">
            <v>0.84523809523809523</v>
          </cell>
          <cell r="GO39">
            <v>0</v>
          </cell>
          <cell r="GP39">
            <v>0</v>
          </cell>
          <cell r="GQ39">
            <v>0</v>
          </cell>
          <cell r="GR39">
            <v>0</v>
          </cell>
          <cell r="GS39">
            <v>0</v>
          </cell>
          <cell r="GT39">
            <v>108</v>
          </cell>
          <cell r="GU39">
            <v>6.4074074074074074</v>
          </cell>
          <cell r="GV39">
            <v>119</v>
          </cell>
          <cell r="GW39">
            <v>5.8151260504201678</v>
          </cell>
          <cell r="GX39">
            <v>0.90756302521008403</v>
          </cell>
          <cell r="GY39">
            <v>8</v>
          </cell>
          <cell r="GZ39">
            <v>1.25</v>
          </cell>
          <cell r="HA39">
            <v>8</v>
          </cell>
          <cell r="HB39">
            <v>1.25</v>
          </cell>
          <cell r="HC39">
            <v>1</v>
          </cell>
          <cell r="HD39">
            <v>24</v>
          </cell>
          <cell r="HE39">
            <v>2.7083333333333335</v>
          </cell>
          <cell r="HF39">
            <v>19</v>
          </cell>
          <cell r="HG39">
            <v>3.4210526315789473</v>
          </cell>
          <cell r="HH39">
            <v>1.263157894736842</v>
          </cell>
          <cell r="HI39">
            <v>23</v>
          </cell>
          <cell r="HJ39">
            <v>1.0434782608695652</v>
          </cell>
          <cell r="HK39">
            <v>37</v>
          </cell>
          <cell r="HL39">
            <v>0.64864864864864868</v>
          </cell>
          <cell r="HM39">
            <v>0.6216216216216216</v>
          </cell>
          <cell r="HN39">
            <v>75</v>
          </cell>
          <cell r="HO39">
            <v>1.6533333333333333</v>
          </cell>
          <cell r="HP39">
            <v>81</v>
          </cell>
          <cell r="HQ39">
            <v>1.5308641975308641</v>
          </cell>
          <cell r="HR39">
            <v>0.92592592592592593</v>
          </cell>
          <cell r="HS39">
            <v>3.3966244725738397</v>
          </cell>
          <cell r="HT39">
            <v>2.4505640560165975</v>
          </cell>
          <cell r="HU39">
            <v>0.91674447556800498</v>
          </cell>
          <cell r="HV39">
            <v>36</v>
          </cell>
          <cell r="HW39">
            <v>3.4722222222222223</v>
          </cell>
          <cell r="HX39">
            <v>44</v>
          </cell>
          <cell r="HY39">
            <v>2.8409090909090908</v>
          </cell>
          <cell r="HZ39">
            <v>0.81818181818181823</v>
          </cell>
          <cell r="IA39">
            <v>0</v>
          </cell>
          <cell r="IB39">
            <v>0</v>
          </cell>
          <cell r="IC39">
            <v>0</v>
          </cell>
          <cell r="ID39">
            <v>0</v>
          </cell>
          <cell r="IE39">
            <v>0</v>
          </cell>
          <cell r="IF39">
            <v>16</v>
          </cell>
          <cell r="IG39">
            <v>3.5625</v>
          </cell>
          <cell r="IH39">
            <v>21</v>
          </cell>
          <cell r="II39">
            <v>2.7142857142857144</v>
          </cell>
          <cell r="IJ39">
            <v>0.76190476190476186</v>
          </cell>
          <cell r="IK39">
            <v>95</v>
          </cell>
          <cell r="IL39">
            <v>4.6210526315789471</v>
          </cell>
          <cell r="IM39">
            <v>173</v>
          </cell>
          <cell r="IN39">
            <v>2.5375722543352599</v>
          </cell>
          <cell r="IO39">
            <v>0.54913294797687862</v>
          </cell>
          <cell r="IP39">
            <v>4.2244897959183669</v>
          </cell>
          <cell r="IQ39">
            <v>2.7142857142857144</v>
          </cell>
          <cell r="IR39">
            <v>0.76190476190476186</v>
          </cell>
          <cell r="IS39">
            <v>18</v>
          </cell>
          <cell r="IT39">
            <v>2.1111111111111112</v>
          </cell>
          <cell r="IU39">
            <v>16</v>
          </cell>
          <cell r="IV39">
            <v>2.375</v>
          </cell>
          <cell r="IW39">
            <v>1.125</v>
          </cell>
          <cell r="IX39">
            <v>134</v>
          </cell>
          <cell r="IY39">
            <v>6.1716417910447765</v>
          </cell>
          <cell r="IZ39">
            <v>167</v>
          </cell>
          <cell r="JA39">
            <v>4.9520958083832332</v>
          </cell>
          <cell r="JB39">
            <v>0.80239520958083832</v>
          </cell>
          <cell r="JC39">
            <v>5.6907894736842106</v>
          </cell>
          <cell r="JD39">
            <v>3.6635479041916166</v>
          </cell>
          <cell r="JE39">
            <v>0.9636976047904191</v>
          </cell>
          <cell r="JF39">
            <v>640</v>
          </cell>
          <cell r="JG39">
            <v>3.296875</v>
          </cell>
          <cell r="JH39">
            <v>736</v>
          </cell>
          <cell r="JI39">
            <v>2.8668478260869565</v>
          </cell>
          <cell r="JJ39">
            <v>0.86956521739130432</v>
          </cell>
          <cell r="JK39">
            <v>0</v>
          </cell>
          <cell r="JL39">
            <v>0</v>
          </cell>
          <cell r="JM39">
            <v>0</v>
          </cell>
          <cell r="JN39">
            <v>0</v>
          </cell>
          <cell r="JO39">
            <v>0</v>
          </cell>
          <cell r="JP39">
            <v>0</v>
          </cell>
          <cell r="JQ39">
            <v>0</v>
          </cell>
          <cell r="JR39">
            <v>0</v>
          </cell>
          <cell r="JS39">
            <v>0</v>
          </cell>
          <cell r="JT39">
            <v>0</v>
          </cell>
          <cell r="JU39">
            <v>39</v>
          </cell>
          <cell r="JV39">
            <v>2.1025641025641026</v>
          </cell>
          <cell r="JW39">
            <v>65</v>
          </cell>
          <cell r="JX39">
            <v>1.2615384615384615</v>
          </cell>
          <cell r="JY39">
            <v>0.6</v>
          </cell>
          <cell r="JZ39">
            <v>87</v>
          </cell>
          <cell r="KA39">
            <v>7.1494252873563218</v>
          </cell>
          <cell r="KB39">
            <v>153</v>
          </cell>
          <cell r="KC39">
            <v>4.0653594771241828</v>
          </cell>
          <cell r="KD39">
            <v>0.56862745098039214</v>
          </cell>
          <cell r="KE39">
            <v>0</v>
          </cell>
          <cell r="KF39">
            <v>0</v>
          </cell>
          <cell r="KG39">
            <v>0</v>
          </cell>
          <cell r="KH39">
            <v>0</v>
          </cell>
          <cell r="KI39">
            <v>0</v>
          </cell>
          <cell r="KJ39">
            <v>160</v>
          </cell>
          <cell r="KK39">
            <v>1.175</v>
          </cell>
          <cell r="KL39">
            <v>179</v>
          </cell>
          <cell r="KM39">
            <v>1.0502793296089385</v>
          </cell>
          <cell r="KN39">
            <v>0.8938547486033519</v>
          </cell>
          <cell r="KO39">
            <v>100</v>
          </cell>
          <cell r="KP39">
            <v>2.23</v>
          </cell>
          <cell r="KQ39">
            <v>71</v>
          </cell>
          <cell r="KR39">
            <v>3.140845070422535</v>
          </cell>
          <cell r="KS39">
            <v>1.408450704225352</v>
          </cell>
          <cell r="KT39">
            <v>77</v>
          </cell>
          <cell r="KU39">
            <v>3.4935064935064934</v>
          </cell>
          <cell r="KV39">
            <v>61</v>
          </cell>
          <cell r="KW39">
            <v>4.4098360655737707</v>
          </cell>
          <cell r="KX39">
            <v>1.2622950819672132</v>
          </cell>
          <cell r="KY39">
            <v>0</v>
          </cell>
          <cell r="KZ39">
            <v>0</v>
          </cell>
          <cell r="LA39">
            <v>0</v>
          </cell>
          <cell r="LB39">
            <v>0</v>
          </cell>
          <cell r="LC39">
            <v>0</v>
          </cell>
          <cell r="LD39">
            <v>259</v>
          </cell>
          <cell r="LE39">
            <v>2.7065637065637067</v>
          </cell>
          <cell r="LF39">
            <v>347</v>
          </cell>
          <cell r="LG39">
            <v>2.0201729106628243</v>
          </cell>
          <cell r="LH39">
            <v>0.74639769452449567</v>
          </cell>
          <cell r="LI39">
            <v>3.0800293685756239</v>
          </cell>
          <cell r="LJ39">
            <v>2.8668478260869565</v>
          </cell>
          <cell r="LK39">
            <v>0.86956521739130432</v>
          </cell>
          <cell r="LL39">
            <v>63</v>
          </cell>
          <cell r="LM39">
            <v>3.8253968253968256</v>
          </cell>
          <cell r="LN39">
            <v>121</v>
          </cell>
          <cell r="LO39">
            <v>1.9917355371900827</v>
          </cell>
          <cell r="LP39">
            <v>0.52066115702479343</v>
          </cell>
          <cell r="LQ39">
            <v>18</v>
          </cell>
          <cell r="LR39">
            <v>2.7222222222222223</v>
          </cell>
          <cell r="LS39">
            <v>32</v>
          </cell>
          <cell r="LT39">
            <v>1.53125</v>
          </cell>
          <cell r="LU39">
            <v>0.5625</v>
          </cell>
          <cell r="LV39">
            <v>26</v>
          </cell>
          <cell r="LW39">
            <v>6.3076923076923075</v>
          </cell>
          <cell r="LX39">
            <v>82</v>
          </cell>
          <cell r="LY39">
            <v>2</v>
          </cell>
          <cell r="LZ39">
            <v>0.31707317073170732</v>
          </cell>
          <cell r="MA39">
            <v>52</v>
          </cell>
          <cell r="MB39">
            <v>1.2307692307692308</v>
          </cell>
          <cell r="MC39">
            <v>99</v>
          </cell>
          <cell r="MD39">
            <v>0.64646464646464652</v>
          </cell>
          <cell r="ME39">
            <v>0.5252525252525253</v>
          </cell>
          <cell r="MF39">
            <v>3.257861635220126</v>
          </cell>
          <cell r="MG39">
            <v>1.7614927685950414</v>
          </cell>
          <cell r="MH39">
            <v>0.52295684113865937</v>
          </cell>
          <cell r="MI39">
            <v>0</v>
          </cell>
          <cell r="MJ39">
            <v>0</v>
          </cell>
          <cell r="MK39">
            <v>0</v>
          </cell>
          <cell r="ML39">
            <v>0</v>
          </cell>
          <cell r="MM39">
            <v>0</v>
          </cell>
          <cell r="MN39">
            <v>129</v>
          </cell>
          <cell r="MO39">
            <v>3.6511627906976742</v>
          </cell>
          <cell r="MP39">
            <v>146</v>
          </cell>
          <cell r="MQ39">
            <v>3.2260273972602738</v>
          </cell>
          <cell r="MR39">
            <v>0.88356164383561642</v>
          </cell>
          <cell r="MS39">
            <v>100</v>
          </cell>
          <cell r="MT39">
            <v>4.96</v>
          </cell>
          <cell r="MU39">
            <v>174</v>
          </cell>
          <cell r="MV39">
            <v>2.8505747126436782</v>
          </cell>
          <cell r="MW39">
            <v>0.57471264367816088</v>
          </cell>
          <cell r="MX39">
            <v>211</v>
          </cell>
          <cell r="MY39">
            <v>2.5165876777251186</v>
          </cell>
          <cell r="MZ39">
            <v>252</v>
          </cell>
          <cell r="NA39">
            <v>2.1071428571428572</v>
          </cell>
          <cell r="NB39">
            <v>0.83730158730158732</v>
          </cell>
          <cell r="NC39">
            <v>3.4045454545454548</v>
          </cell>
          <cell r="ND39">
            <v>2.8505747126436782</v>
          </cell>
          <cell r="NE39">
            <v>0.83730158730158732</v>
          </cell>
          <cell r="NF39">
            <v>147</v>
          </cell>
          <cell r="NG39">
            <v>3.074829931972789</v>
          </cell>
          <cell r="NH39">
            <v>272</v>
          </cell>
          <cell r="NI39">
            <v>1.661764705882353</v>
          </cell>
          <cell r="NJ39">
            <v>0.5404411764705882</v>
          </cell>
          <cell r="NK39">
            <v>0</v>
          </cell>
          <cell r="NL39">
            <v>0</v>
          </cell>
          <cell r="NM39">
            <v>0</v>
          </cell>
          <cell r="NN39">
            <v>0</v>
          </cell>
          <cell r="NO39">
            <v>0</v>
          </cell>
          <cell r="NP39">
            <v>0</v>
          </cell>
          <cell r="NQ39">
            <v>0</v>
          </cell>
          <cell r="NR39">
            <v>0</v>
          </cell>
          <cell r="NS39">
            <v>0</v>
          </cell>
          <cell r="NT39">
            <v>0</v>
          </cell>
          <cell r="NU39">
            <v>70</v>
          </cell>
          <cell r="NV39">
            <v>3.657142857142857</v>
          </cell>
          <cell r="NW39">
            <v>95</v>
          </cell>
          <cell r="NX39">
            <v>2.6947368421052631</v>
          </cell>
          <cell r="NY39">
            <v>0.73684210526315785</v>
          </cell>
          <cell r="NZ39">
            <v>3.2626728110599079</v>
          </cell>
          <cell r="OA39">
            <v>2.178250773993808</v>
          </cell>
          <cell r="OB39">
            <v>0.63864164086687303</v>
          </cell>
          <cell r="OC39">
            <v>3.4045454545454548</v>
          </cell>
          <cell r="OD39">
            <v>2.7672413793103448</v>
          </cell>
          <cell r="OE39">
            <v>0.76190476190476186</v>
          </cell>
          <cell r="OF39">
            <v>5409</v>
          </cell>
          <cell r="OG39">
            <v>0</v>
          </cell>
          <cell r="OH39">
            <v>7975</v>
          </cell>
          <cell r="OI39">
            <v>0</v>
          </cell>
        </row>
        <row r="40">
          <cell r="D40" t="str">
            <v>CP1E01T030/50/6</v>
          </cell>
          <cell r="E40" t="str">
            <v>ZIDOVUDINA/LAMIVUDINA/NEVIRAPINA  60 mg + 30 mg + 50 mg  TABLETA  FRASCO</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4</v>
          </cell>
          <cell r="AR40">
            <v>5.75</v>
          </cell>
          <cell r="AS40">
            <v>0</v>
          </cell>
          <cell r="AT40">
            <v>0</v>
          </cell>
          <cell r="AU40">
            <v>0</v>
          </cell>
          <cell r="AV40">
            <v>0</v>
          </cell>
          <cell r="AW40">
            <v>0</v>
          </cell>
          <cell r="AX40">
            <v>0</v>
          </cell>
          <cell r="AY40">
            <v>0</v>
          </cell>
          <cell r="AZ40">
            <v>0</v>
          </cell>
          <cell r="BA40">
            <v>0</v>
          </cell>
          <cell r="BB40">
            <v>0</v>
          </cell>
          <cell r="BC40">
            <v>0</v>
          </cell>
          <cell r="BD40">
            <v>0</v>
          </cell>
          <cell r="BE40">
            <v>0</v>
          </cell>
          <cell r="BF40">
            <v>3</v>
          </cell>
          <cell r="BG40">
            <v>0</v>
          </cell>
          <cell r="BH40">
            <v>0</v>
          </cell>
          <cell r="BI40">
            <v>0</v>
          </cell>
          <cell r="BJ40">
            <v>0</v>
          </cell>
          <cell r="BK40">
            <v>0</v>
          </cell>
          <cell r="BL40">
            <v>0</v>
          </cell>
          <cell r="BM40">
            <v>0</v>
          </cell>
          <cell r="BN40">
            <v>0</v>
          </cell>
          <cell r="BO40">
            <v>0</v>
          </cell>
          <cell r="BP40">
            <v>0</v>
          </cell>
          <cell r="BQ40">
            <v>0</v>
          </cell>
          <cell r="BR40">
            <v>0</v>
          </cell>
          <cell r="BS40">
            <v>8</v>
          </cell>
          <cell r="BT40">
            <v>29.25</v>
          </cell>
          <cell r="BU40">
            <v>9</v>
          </cell>
          <cell r="BV40">
            <v>26</v>
          </cell>
          <cell r="BW40">
            <v>0.88888888888888884</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1</v>
          </cell>
          <cell r="CP40">
            <v>0</v>
          </cell>
          <cell r="CQ40">
            <v>0</v>
          </cell>
          <cell r="CR40">
            <v>0</v>
          </cell>
          <cell r="CS40">
            <v>0</v>
          </cell>
          <cell r="CT40">
            <v>3</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cell r="EB40">
            <v>0</v>
          </cell>
          <cell r="EC40">
            <v>28</v>
          </cell>
          <cell r="ED40">
            <v>0</v>
          </cell>
          <cell r="EE40">
            <v>0</v>
          </cell>
          <cell r="EF40">
            <v>0</v>
          </cell>
          <cell r="EG40">
            <v>0</v>
          </cell>
          <cell r="EH40">
            <v>0</v>
          </cell>
          <cell r="EI40">
            <v>0</v>
          </cell>
          <cell r="EJ40">
            <v>0</v>
          </cell>
          <cell r="EK40">
            <v>0</v>
          </cell>
          <cell r="EL40">
            <v>0</v>
          </cell>
          <cell r="EM40">
            <v>0</v>
          </cell>
          <cell r="EN40">
            <v>0</v>
          </cell>
          <cell r="EO40">
            <v>0</v>
          </cell>
          <cell r="EP40">
            <v>32.125</v>
          </cell>
          <cell r="EQ40">
            <v>0</v>
          </cell>
          <cell r="ER40">
            <v>0</v>
          </cell>
          <cell r="ES40">
            <v>0</v>
          </cell>
          <cell r="ET40">
            <v>0</v>
          </cell>
          <cell r="EU40">
            <v>0</v>
          </cell>
          <cell r="EV40">
            <v>0</v>
          </cell>
          <cell r="EW40">
            <v>0</v>
          </cell>
          <cell r="EX40">
            <v>0</v>
          </cell>
          <cell r="EY40">
            <v>0</v>
          </cell>
          <cell r="EZ40">
            <v>1</v>
          </cell>
          <cell r="FA40">
            <v>0</v>
          </cell>
          <cell r="FB40">
            <v>0</v>
          </cell>
          <cell r="FC40">
            <v>0</v>
          </cell>
          <cell r="FD40">
            <v>0</v>
          </cell>
          <cell r="FE40">
            <v>0</v>
          </cell>
          <cell r="FF40">
            <v>0</v>
          </cell>
          <cell r="FG40">
            <v>0</v>
          </cell>
          <cell r="FH40">
            <v>0</v>
          </cell>
          <cell r="FI40">
            <v>0</v>
          </cell>
          <cell r="FJ40">
            <v>0</v>
          </cell>
          <cell r="FK40">
            <v>0</v>
          </cell>
          <cell r="FL40">
            <v>0</v>
          </cell>
          <cell r="FM40">
            <v>0</v>
          </cell>
          <cell r="FN40">
            <v>0</v>
          </cell>
          <cell r="FO40">
            <v>0</v>
          </cell>
          <cell r="FP40">
            <v>25</v>
          </cell>
          <cell r="FQ40">
            <v>0</v>
          </cell>
          <cell r="FR40">
            <v>29</v>
          </cell>
          <cell r="FS40">
            <v>0</v>
          </cell>
          <cell r="FT40">
            <v>0.86206896551724133</v>
          </cell>
          <cell r="FU40">
            <v>0</v>
          </cell>
          <cell r="FV40">
            <v>0</v>
          </cell>
          <cell r="FW40">
            <v>0</v>
          </cell>
          <cell r="FX40">
            <v>0</v>
          </cell>
          <cell r="FY40">
            <v>0</v>
          </cell>
          <cell r="FZ40">
            <v>5</v>
          </cell>
          <cell r="GA40">
            <v>0</v>
          </cell>
          <cell r="GB40">
            <v>10</v>
          </cell>
          <cell r="GC40">
            <v>0</v>
          </cell>
          <cell r="GD40">
            <v>0.5</v>
          </cell>
          <cell r="GE40">
            <v>0</v>
          </cell>
          <cell r="GF40">
            <v>0</v>
          </cell>
          <cell r="GG40">
            <v>1</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v>0</v>
          </cell>
          <cell r="GW40">
            <v>0</v>
          </cell>
          <cell r="GX40">
            <v>0</v>
          </cell>
          <cell r="GY40">
            <v>0</v>
          </cell>
          <cell r="GZ40">
            <v>0</v>
          </cell>
          <cell r="HA40">
            <v>0</v>
          </cell>
          <cell r="HB40">
            <v>0</v>
          </cell>
          <cell r="HC40">
            <v>0</v>
          </cell>
          <cell r="HD40">
            <v>0</v>
          </cell>
          <cell r="HE40">
            <v>0</v>
          </cell>
          <cell r="HF40">
            <v>0</v>
          </cell>
          <cell r="HG40">
            <v>0</v>
          </cell>
          <cell r="HH40">
            <v>0</v>
          </cell>
          <cell r="HI40">
            <v>0</v>
          </cell>
          <cell r="HJ40">
            <v>0</v>
          </cell>
          <cell r="HK40">
            <v>0</v>
          </cell>
          <cell r="HL40">
            <v>0</v>
          </cell>
          <cell r="HM40">
            <v>0</v>
          </cell>
          <cell r="HN40">
            <v>0</v>
          </cell>
          <cell r="HO40">
            <v>0</v>
          </cell>
          <cell r="HP40">
            <v>0</v>
          </cell>
          <cell r="HQ40">
            <v>0</v>
          </cell>
          <cell r="HR40">
            <v>0</v>
          </cell>
          <cell r="HS40">
            <v>0</v>
          </cell>
          <cell r="HT40">
            <v>0</v>
          </cell>
          <cell r="HU40">
            <v>0.5</v>
          </cell>
          <cell r="HV40">
            <v>0</v>
          </cell>
          <cell r="HW40">
            <v>0</v>
          </cell>
          <cell r="HX40">
            <v>0</v>
          </cell>
          <cell r="HY40">
            <v>0</v>
          </cell>
          <cell r="HZ40">
            <v>0</v>
          </cell>
          <cell r="IA40">
            <v>0</v>
          </cell>
          <cell r="IB40">
            <v>0</v>
          </cell>
          <cell r="IC40">
            <v>0</v>
          </cell>
          <cell r="ID40">
            <v>0</v>
          </cell>
          <cell r="IE40">
            <v>0</v>
          </cell>
          <cell r="IF40">
            <v>0</v>
          </cell>
          <cell r="IG40">
            <v>0</v>
          </cell>
          <cell r="IH40">
            <v>0</v>
          </cell>
          <cell r="II40">
            <v>0</v>
          </cell>
          <cell r="IJ40">
            <v>0</v>
          </cell>
          <cell r="IK40">
            <v>0</v>
          </cell>
          <cell r="IL40">
            <v>0</v>
          </cell>
          <cell r="IM40">
            <v>0</v>
          </cell>
          <cell r="IN40">
            <v>0</v>
          </cell>
          <cell r="IO40">
            <v>0</v>
          </cell>
          <cell r="IP40">
            <v>0</v>
          </cell>
          <cell r="IQ40">
            <v>0</v>
          </cell>
          <cell r="IR40">
            <v>0</v>
          </cell>
          <cell r="IS40">
            <v>0</v>
          </cell>
          <cell r="IT40">
            <v>0</v>
          </cell>
          <cell r="IU40">
            <v>0</v>
          </cell>
          <cell r="IV40">
            <v>0</v>
          </cell>
          <cell r="IW40">
            <v>0</v>
          </cell>
          <cell r="IX40">
            <v>0</v>
          </cell>
          <cell r="IY40">
            <v>0</v>
          </cell>
          <cell r="IZ40">
            <v>3</v>
          </cell>
          <cell r="JA40">
            <v>0</v>
          </cell>
          <cell r="JB40">
            <v>0</v>
          </cell>
          <cell r="JC40">
            <v>0</v>
          </cell>
          <cell r="JD40">
            <v>0</v>
          </cell>
          <cell r="JE40">
            <v>0</v>
          </cell>
          <cell r="JF40">
            <v>16</v>
          </cell>
          <cell r="JG40">
            <v>0</v>
          </cell>
          <cell r="JH40">
            <v>41</v>
          </cell>
          <cell r="JI40">
            <v>0</v>
          </cell>
          <cell r="JJ40">
            <v>0.3902439024390244</v>
          </cell>
          <cell r="JK40">
            <v>0</v>
          </cell>
          <cell r="JL40">
            <v>0</v>
          </cell>
          <cell r="JM40">
            <v>0</v>
          </cell>
          <cell r="JN40">
            <v>0</v>
          </cell>
          <cell r="JO40">
            <v>0</v>
          </cell>
          <cell r="JP40">
            <v>0</v>
          </cell>
          <cell r="JQ40">
            <v>0</v>
          </cell>
          <cell r="JR40">
            <v>0</v>
          </cell>
          <cell r="JS40">
            <v>0</v>
          </cell>
          <cell r="JT40">
            <v>0</v>
          </cell>
          <cell r="JU40">
            <v>0</v>
          </cell>
          <cell r="JV40">
            <v>0</v>
          </cell>
          <cell r="JW40">
            <v>2</v>
          </cell>
          <cell r="JX40">
            <v>0</v>
          </cell>
          <cell r="JY40">
            <v>0</v>
          </cell>
          <cell r="JZ40">
            <v>0</v>
          </cell>
          <cell r="KA40">
            <v>0</v>
          </cell>
          <cell r="KB40">
            <v>0</v>
          </cell>
          <cell r="KC40">
            <v>0</v>
          </cell>
          <cell r="KD40">
            <v>0</v>
          </cell>
          <cell r="KE40">
            <v>0</v>
          </cell>
          <cell r="KF40">
            <v>0</v>
          </cell>
          <cell r="KG40">
            <v>0</v>
          </cell>
          <cell r="KH40">
            <v>0</v>
          </cell>
          <cell r="KI40">
            <v>0</v>
          </cell>
          <cell r="KJ40">
            <v>0</v>
          </cell>
          <cell r="KK40">
            <v>0</v>
          </cell>
          <cell r="KL40">
            <v>0</v>
          </cell>
          <cell r="KM40">
            <v>0</v>
          </cell>
          <cell r="KN40">
            <v>0</v>
          </cell>
          <cell r="KO40">
            <v>0</v>
          </cell>
          <cell r="KP40">
            <v>0</v>
          </cell>
          <cell r="KQ40">
            <v>0</v>
          </cell>
          <cell r="KR40">
            <v>0</v>
          </cell>
          <cell r="KS40">
            <v>0</v>
          </cell>
          <cell r="KT40">
            <v>0</v>
          </cell>
          <cell r="KU40">
            <v>0</v>
          </cell>
          <cell r="KV40">
            <v>0</v>
          </cell>
          <cell r="KW40">
            <v>0</v>
          </cell>
          <cell r="KX40">
            <v>0</v>
          </cell>
          <cell r="KY40">
            <v>0</v>
          </cell>
          <cell r="KZ40">
            <v>0</v>
          </cell>
          <cell r="LA40">
            <v>0</v>
          </cell>
          <cell r="LB40">
            <v>0</v>
          </cell>
          <cell r="LC40">
            <v>0</v>
          </cell>
          <cell r="LD40">
            <v>0</v>
          </cell>
          <cell r="LE40">
            <v>0</v>
          </cell>
          <cell r="LF40">
            <v>0</v>
          </cell>
          <cell r="LG40">
            <v>0</v>
          </cell>
          <cell r="LH40">
            <v>0</v>
          </cell>
          <cell r="LI40">
            <v>2.25</v>
          </cell>
          <cell r="LJ40">
            <v>0</v>
          </cell>
          <cell r="LK40">
            <v>0.1951219512195122</v>
          </cell>
          <cell r="LL40">
            <v>0</v>
          </cell>
          <cell r="LM40">
            <v>0</v>
          </cell>
          <cell r="LN40">
            <v>2</v>
          </cell>
          <cell r="LO40">
            <v>2</v>
          </cell>
          <cell r="LP40">
            <v>0</v>
          </cell>
          <cell r="LQ40">
            <v>0</v>
          </cell>
          <cell r="LR40">
            <v>0</v>
          </cell>
          <cell r="LS40">
            <v>0</v>
          </cell>
          <cell r="LT40">
            <v>0</v>
          </cell>
          <cell r="LU40">
            <v>0</v>
          </cell>
          <cell r="LV40">
            <v>0</v>
          </cell>
          <cell r="LW40">
            <v>0</v>
          </cell>
          <cell r="LX40">
            <v>2</v>
          </cell>
          <cell r="LY40">
            <v>0</v>
          </cell>
          <cell r="LZ40">
            <v>0</v>
          </cell>
          <cell r="MA40">
            <v>7</v>
          </cell>
          <cell r="MB40">
            <v>0.7142857142857143</v>
          </cell>
          <cell r="MC40">
            <v>2</v>
          </cell>
          <cell r="MD40">
            <v>2.5</v>
          </cell>
          <cell r="ME40">
            <v>3.5</v>
          </cell>
          <cell r="MF40">
            <v>1.4285714285714286</v>
          </cell>
          <cell r="MG40">
            <v>2</v>
          </cell>
          <cell r="MH40">
            <v>0</v>
          </cell>
          <cell r="MI40">
            <v>0</v>
          </cell>
          <cell r="MJ40">
            <v>0</v>
          </cell>
          <cell r="MK40">
            <v>0</v>
          </cell>
          <cell r="ML40">
            <v>0</v>
          </cell>
          <cell r="MM40">
            <v>0</v>
          </cell>
          <cell r="MN40">
            <v>0</v>
          </cell>
          <cell r="MO40">
            <v>0</v>
          </cell>
          <cell r="MP40">
            <v>1</v>
          </cell>
          <cell r="MQ40">
            <v>0</v>
          </cell>
          <cell r="MR40">
            <v>0</v>
          </cell>
          <cell r="MS40">
            <v>0</v>
          </cell>
          <cell r="MT40">
            <v>0</v>
          </cell>
          <cell r="MU40">
            <v>5</v>
          </cell>
          <cell r="MV40">
            <v>0</v>
          </cell>
          <cell r="MW40">
            <v>0</v>
          </cell>
          <cell r="MX40">
            <v>0</v>
          </cell>
          <cell r="MY40">
            <v>0</v>
          </cell>
          <cell r="MZ40">
            <v>1</v>
          </cell>
          <cell r="NA40">
            <v>0</v>
          </cell>
          <cell r="NB40">
            <v>0</v>
          </cell>
          <cell r="NC40">
            <v>0</v>
          </cell>
          <cell r="ND40">
            <v>0</v>
          </cell>
          <cell r="NE40">
            <v>0</v>
          </cell>
          <cell r="NF40">
            <v>0</v>
          </cell>
          <cell r="NG40">
            <v>0</v>
          </cell>
          <cell r="NH40">
            <v>1</v>
          </cell>
          <cell r="NI40">
            <v>4</v>
          </cell>
          <cell r="NJ40">
            <v>0</v>
          </cell>
          <cell r="NK40">
            <v>0</v>
          </cell>
          <cell r="NL40">
            <v>0</v>
          </cell>
          <cell r="NM40">
            <v>0</v>
          </cell>
          <cell r="NN40">
            <v>0</v>
          </cell>
          <cell r="NO40">
            <v>0</v>
          </cell>
          <cell r="NP40">
            <v>0</v>
          </cell>
          <cell r="NQ40">
            <v>0</v>
          </cell>
          <cell r="NR40">
            <v>0</v>
          </cell>
          <cell r="NS40">
            <v>0</v>
          </cell>
          <cell r="NT40">
            <v>0</v>
          </cell>
          <cell r="NU40">
            <v>0</v>
          </cell>
          <cell r="NV40">
            <v>0</v>
          </cell>
          <cell r="NW40">
            <v>0</v>
          </cell>
          <cell r="NX40">
            <v>0</v>
          </cell>
          <cell r="NY40">
            <v>0</v>
          </cell>
          <cell r="NZ40">
            <v>0</v>
          </cell>
          <cell r="OA40">
            <v>4</v>
          </cell>
          <cell r="OB40">
            <v>0</v>
          </cell>
          <cell r="OC40">
            <v>1.8392857142857144</v>
          </cell>
          <cell r="OD40">
            <v>0</v>
          </cell>
          <cell r="OE40">
            <v>0</v>
          </cell>
          <cell r="OF40">
            <v>61</v>
          </cell>
          <cell r="OG40">
            <v>0</v>
          </cell>
          <cell r="OH40">
            <v>157</v>
          </cell>
          <cell r="OI40">
            <v>0</v>
          </cell>
        </row>
        <row r="41">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cell r="ID41">
            <v>0</v>
          </cell>
          <cell r="IE41">
            <v>0</v>
          </cell>
          <cell r="IF41">
            <v>0</v>
          </cell>
          <cell r="IG41">
            <v>0</v>
          </cell>
          <cell r="IH41">
            <v>0</v>
          </cell>
          <cell r="II41">
            <v>0</v>
          </cell>
          <cell r="IJ41">
            <v>0</v>
          </cell>
          <cell r="IK41">
            <v>0</v>
          </cell>
          <cell r="IL41">
            <v>0</v>
          </cell>
          <cell r="IM41">
            <v>0</v>
          </cell>
          <cell r="IN41">
            <v>0</v>
          </cell>
          <cell r="IO41">
            <v>0</v>
          </cell>
          <cell r="IP41">
            <v>0</v>
          </cell>
          <cell r="IQ41">
            <v>0</v>
          </cell>
          <cell r="IR41">
            <v>0</v>
          </cell>
          <cell r="IS41">
            <v>0</v>
          </cell>
          <cell r="IT41">
            <v>0</v>
          </cell>
          <cell r="IU41">
            <v>0</v>
          </cell>
          <cell r="IV41">
            <v>0</v>
          </cell>
          <cell r="IW41">
            <v>0</v>
          </cell>
          <cell r="IX41">
            <v>0</v>
          </cell>
          <cell r="IY41">
            <v>0</v>
          </cell>
          <cell r="IZ41">
            <v>0</v>
          </cell>
          <cell r="JA41">
            <v>0</v>
          </cell>
          <cell r="JB41">
            <v>0</v>
          </cell>
          <cell r="JC41">
            <v>0</v>
          </cell>
          <cell r="JD41">
            <v>0</v>
          </cell>
          <cell r="JE41">
            <v>0</v>
          </cell>
          <cell r="JF41">
            <v>0</v>
          </cell>
          <cell r="JG41">
            <v>0</v>
          </cell>
          <cell r="JH41">
            <v>0</v>
          </cell>
          <cell r="JI41">
            <v>0</v>
          </cell>
          <cell r="JJ41">
            <v>0</v>
          </cell>
          <cell r="JK41">
            <v>0</v>
          </cell>
          <cell r="JL41">
            <v>0</v>
          </cell>
          <cell r="JM41">
            <v>0</v>
          </cell>
          <cell r="JN41">
            <v>0</v>
          </cell>
          <cell r="JO41">
            <v>0</v>
          </cell>
          <cell r="JP41">
            <v>0</v>
          </cell>
          <cell r="JQ41">
            <v>0</v>
          </cell>
          <cell r="JR41">
            <v>0</v>
          </cell>
          <cell r="JS41">
            <v>0</v>
          </cell>
          <cell r="JT41">
            <v>0</v>
          </cell>
          <cell r="JU41">
            <v>0</v>
          </cell>
          <cell r="JV41">
            <v>0</v>
          </cell>
          <cell r="JW41">
            <v>0</v>
          </cell>
          <cell r="JX41">
            <v>0</v>
          </cell>
          <cell r="JY41">
            <v>0</v>
          </cell>
          <cell r="JZ41">
            <v>0</v>
          </cell>
          <cell r="KA41">
            <v>0</v>
          </cell>
          <cell r="KB41">
            <v>0</v>
          </cell>
          <cell r="KC41">
            <v>0</v>
          </cell>
          <cell r="KD41">
            <v>0</v>
          </cell>
          <cell r="KE41">
            <v>0</v>
          </cell>
          <cell r="KF41">
            <v>0</v>
          </cell>
          <cell r="KG41">
            <v>0</v>
          </cell>
          <cell r="KH41">
            <v>0</v>
          </cell>
          <cell r="KI41">
            <v>0</v>
          </cell>
          <cell r="KJ41">
            <v>0</v>
          </cell>
          <cell r="KK41">
            <v>0</v>
          </cell>
          <cell r="KL41">
            <v>0</v>
          </cell>
          <cell r="KM41">
            <v>0</v>
          </cell>
          <cell r="KN41">
            <v>0</v>
          </cell>
          <cell r="KO41">
            <v>0</v>
          </cell>
          <cell r="KP41">
            <v>0</v>
          </cell>
          <cell r="KQ41">
            <v>0</v>
          </cell>
          <cell r="KR41">
            <v>0</v>
          </cell>
          <cell r="KS41">
            <v>0</v>
          </cell>
          <cell r="KT41">
            <v>0</v>
          </cell>
          <cell r="KU41">
            <v>0</v>
          </cell>
          <cell r="KV41">
            <v>0</v>
          </cell>
          <cell r="KW41">
            <v>0</v>
          </cell>
          <cell r="KX41">
            <v>0</v>
          </cell>
          <cell r="KY41">
            <v>0</v>
          </cell>
          <cell r="KZ41">
            <v>0</v>
          </cell>
          <cell r="LA41">
            <v>0</v>
          </cell>
          <cell r="LB41">
            <v>0</v>
          </cell>
          <cell r="LC41">
            <v>0</v>
          </cell>
          <cell r="LD41">
            <v>0</v>
          </cell>
          <cell r="LE41">
            <v>0</v>
          </cell>
          <cell r="LF41">
            <v>0</v>
          </cell>
          <cell r="LG41">
            <v>0</v>
          </cell>
          <cell r="LH41">
            <v>0</v>
          </cell>
          <cell r="LI41">
            <v>0</v>
          </cell>
          <cell r="LJ41">
            <v>0</v>
          </cell>
          <cell r="LK41">
            <v>0</v>
          </cell>
          <cell r="LL41">
            <v>0</v>
          </cell>
          <cell r="LM41">
            <v>0</v>
          </cell>
          <cell r="LN41">
            <v>0</v>
          </cell>
          <cell r="LO41">
            <v>0</v>
          </cell>
          <cell r="LP41">
            <v>0</v>
          </cell>
          <cell r="LQ41">
            <v>0</v>
          </cell>
          <cell r="LR41">
            <v>0</v>
          </cell>
          <cell r="LS41">
            <v>0</v>
          </cell>
          <cell r="LT41">
            <v>0</v>
          </cell>
          <cell r="LU41">
            <v>0</v>
          </cell>
          <cell r="LV41">
            <v>0</v>
          </cell>
          <cell r="LW41">
            <v>0</v>
          </cell>
          <cell r="LX41">
            <v>0</v>
          </cell>
          <cell r="LY41">
            <v>0</v>
          </cell>
          <cell r="LZ41">
            <v>0</v>
          </cell>
          <cell r="MA41">
            <v>0</v>
          </cell>
          <cell r="MB41">
            <v>0</v>
          </cell>
          <cell r="MC41">
            <v>0</v>
          </cell>
          <cell r="MD41">
            <v>0</v>
          </cell>
          <cell r="ME41">
            <v>0</v>
          </cell>
          <cell r="MF41">
            <v>0</v>
          </cell>
          <cell r="MG41">
            <v>0</v>
          </cell>
          <cell r="MH41">
            <v>0</v>
          </cell>
          <cell r="MI41">
            <v>0</v>
          </cell>
          <cell r="MJ41">
            <v>0</v>
          </cell>
          <cell r="MK41">
            <v>0</v>
          </cell>
          <cell r="ML41">
            <v>0</v>
          </cell>
          <cell r="MM41">
            <v>0</v>
          </cell>
          <cell r="MN41">
            <v>0</v>
          </cell>
          <cell r="MO41">
            <v>0</v>
          </cell>
          <cell r="MP41">
            <v>0</v>
          </cell>
          <cell r="MQ41">
            <v>0</v>
          </cell>
          <cell r="MR41">
            <v>0</v>
          </cell>
          <cell r="MS41">
            <v>0</v>
          </cell>
          <cell r="MT41">
            <v>0</v>
          </cell>
          <cell r="MU41">
            <v>0</v>
          </cell>
          <cell r="MV41">
            <v>0</v>
          </cell>
          <cell r="MW41">
            <v>0</v>
          </cell>
          <cell r="MX41">
            <v>0</v>
          </cell>
          <cell r="MY41">
            <v>0</v>
          </cell>
          <cell r="MZ41">
            <v>0</v>
          </cell>
          <cell r="NA41">
            <v>0</v>
          </cell>
          <cell r="NB41">
            <v>0</v>
          </cell>
          <cell r="NC41">
            <v>0</v>
          </cell>
          <cell r="ND41">
            <v>0</v>
          </cell>
          <cell r="NE41">
            <v>0</v>
          </cell>
          <cell r="NF41">
            <v>0</v>
          </cell>
          <cell r="NG41">
            <v>0</v>
          </cell>
          <cell r="NH41">
            <v>0</v>
          </cell>
          <cell r="NI41">
            <v>0</v>
          </cell>
          <cell r="NJ41">
            <v>0</v>
          </cell>
          <cell r="NK41">
            <v>0</v>
          </cell>
          <cell r="NL41">
            <v>0</v>
          </cell>
          <cell r="NM41">
            <v>0</v>
          </cell>
          <cell r="NN41">
            <v>0</v>
          </cell>
          <cell r="NO41">
            <v>0</v>
          </cell>
          <cell r="NP41">
            <v>0</v>
          </cell>
          <cell r="NQ41">
            <v>0</v>
          </cell>
          <cell r="NR41">
            <v>0</v>
          </cell>
          <cell r="NS41">
            <v>0</v>
          </cell>
          <cell r="NT41">
            <v>0</v>
          </cell>
          <cell r="NU41">
            <v>0</v>
          </cell>
          <cell r="NV41">
            <v>0</v>
          </cell>
          <cell r="NW41">
            <v>0</v>
          </cell>
          <cell r="NX41">
            <v>0</v>
          </cell>
          <cell r="NY41">
            <v>0</v>
          </cell>
          <cell r="NZ41">
            <v>0</v>
          </cell>
          <cell r="OA41">
            <v>0</v>
          </cell>
          <cell r="OB41">
            <v>0</v>
          </cell>
          <cell r="OC41">
            <v>0</v>
          </cell>
          <cell r="OD41">
            <v>0</v>
          </cell>
          <cell r="OE41">
            <v>0</v>
          </cell>
          <cell r="OF41">
            <v>0</v>
          </cell>
          <cell r="OG41">
            <v>0</v>
          </cell>
          <cell r="OH41">
            <v>0</v>
          </cell>
          <cell r="OI41">
            <v>0</v>
          </cell>
        </row>
        <row r="42">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D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0</v>
          </cell>
          <cell r="II42">
            <v>0</v>
          </cell>
          <cell r="IJ42">
            <v>0</v>
          </cell>
          <cell r="IK42">
            <v>0</v>
          </cell>
          <cell r="IL42">
            <v>0</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0</v>
          </cell>
          <cell r="JC42">
            <v>0</v>
          </cell>
          <cell r="JD42">
            <v>0</v>
          </cell>
          <cell r="JE42">
            <v>0</v>
          </cell>
          <cell r="JF42">
            <v>0</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0</v>
          </cell>
          <cell r="JW42">
            <v>0</v>
          </cell>
          <cell r="JX42">
            <v>0</v>
          </cell>
          <cell r="JY42">
            <v>0</v>
          </cell>
          <cell r="JZ42">
            <v>0</v>
          </cell>
          <cell r="KA42">
            <v>0</v>
          </cell>
          <cell r="KB42">
            <v>0</v>
          </cell>
          <cell r="KC42">
            <v>0</v>
          </cell>
          <cell r="KD42">
            <v>0</v>
          </cell>
          <cell r="KE42">
            <v>0</v>
          </cell>
          <cell r="KF42">
            <v>0</v>
          </cell>
          <cell r="KG42">
            <v>0</v>
          </cell>
          <cell r="KH42">
            <v>0</v>
          </cell>
          <cell r="KI42">
            <v>0</v>
          </cell>
          <cell r="KJ42">
            <v>0</v>
          </cell>
          <cell r="KK42">
            <v>0</v>
          </cell>
          <cell r="KL42">
            <v>0</v>
          </cell>
          <cell r="KM42">
            <v>0</v>
          </cell>
          <cell r="KN42">
            <v>0</v>
          </cell>
          <cell r="KO42">
            <v>0</v>
          </cell>
          <cell r="KP42">
            <v>0</v>
          </cell>
          <cell r="KQ42">
            <v>0</v>
          </cell>
          <cell r="KR42">
            <v>0</v>
          </cell>
          <cell r="KS42">
            <v>0</v>
          </cell>
          <cell r="KT42">
            <v>0</v>
          </cell>
          <cell r="KU42">
            <v>0</v>
          </cell>
          <cell r="KV42">
            <v>0</v>
          </cell>
          <cell r="KW42">
            <v>0</v>
          </cell>
          <cell r="KX42">
            <v>0</v>
          </cell>
          <cell r="KY42">
            <v>0</v>
          </cell>
          <cell r="KZ42">
            <v>0</v>
          </cell>
          <cell r="LA42">
            <v>0</v>
          </cell>
          <cell r="LB42">
            <v>0</v>
          </cell>
          <cell r="LC42">
            <v>0</v>
          </cell>
          <cell r="LD42">
            <v>0</v>
          </cell>
          <cell r="LE42">
            <v>0</v>
          </cell>
          <cell r="LF42">
            <v>0</v>
          </cell>
          <cell r="LG42">
            <v>0</v>
          </cell>
          <cell r="LH42">
            <v>0</v>
          </cell>
          <cell r="LI42">
            <v>0</v>
          </cell>
          <cell r="LJ42">
            <v>0</v>
          </cell>
          <cell r="LK42">
            <v>0</v>
          </cell>
          <cell r="LL42">
            <v>0</v>
          </cell>
          <cell r="LM42">
            <v>0</v>
          </cell>
          <cell r="LN42">
            <v>0</v>
          </cell>
          <cell r="LO42">
            <v>0</v>
          </cell>
          <cell r="LP42">
            <v>0</v>
          </cell>
          <cell r="LQ42">
            <v>0</v>
          </cell>
          <cell r="LR42">
            <v>0</v>
          </cell>
          <cell r="LS42">
            <v>0</v>
          </cell>
          <cell r="LT42">
            <v>0</v>
          </cell>
          <cell r="LU42">
            <v>0</v>
          </cell>
          <cell r="LV42">
            <v>0</v>
          </cell>
          <cell r="LW42">
            <v>0</v>
          </cell>
          <cell r="LX42">
            <v>0</v>
          </cell>
          <cell r="LY42">
            <v>0</v>
          </cell>
          <cell r="LZ42">
            <v>0</v>
          </cell>
          <cell r="MA42">
            <v>0</v>
          </cell>
          <cell r="MB42">
            <v>0</v>
          </cell>
          <cell r="MC42">
            <v>0</v>
          </cell>
          <cell r="MD42">
            <v>0</v>
          </cell>
          <cell r="ME42">
            <v>0</v>
          </cell>
          <cell r="MF42">
            <v>0</v>
          </cell>
          <cell r="MG42">
            <v>0</v>
          </cell>
          <cell r="MH42">
            <v>0</v>
          </cell>
          <cell r="MI42">
            <v>0</v>
          </cell>
          <cell r="MJ42">
            <v>0</v>
          </cell>
          <cell r="MK42">
            <v>0</v>
          </cell>
          <cell r="ML42">
            <v>0</v>
          </cell>
          <cell r="MM42">
            <v>0</v>
          </cell>
          <cell r="MN42">
            <v>0</v>
          </cell>
          <cell r="MO42">
            <v>0</v>
          </cell>
          <cell r="MP42">
            <v>0</v>
          </cell>
          <cell r="MQ42">
            <v>0</v>
          </cell>
          <cell r="MR42">
            <v>0</v>
          </cell>
          <cell r="MS42">
            <v>0</v>
          </cell>
          <cell r="MT42">
            <v>0</v>
          </cell>
          <cell r="MU42">
            <v>0</v>
          </cell>
          <cell r="MV42">
            <v>0</v>
          </cell>
          <cell r="MW42">
            <v>0</v>
          </cell>
          <cell r="MX42">
            <v>0</v>
          </cell>
          <cell r="MY42">
            <v>0</v>
          </cell>
          <cell r="MZ42">
            <v>0</v>
          </cell>
          <cell r="NA42">
            <v>0</v>
          </cell>
          <cell r="NB42">
            <v>0</v>
          </cell>
          <cell r="NC42">
            <v>0</v>
          </cell>
          <cell r="ND42">
            <v>0</v>
          </cell>
          <cell r="NE42">
            <v>0</v>
          </cell>
          <cell r="NF42">
            <v>0</v>
          </cell>
          <cell r="NG42">
            <v>0</v>
          </cell>
          <cell r="NH42">
            <v>0</v>
          </cell>
          <cell r="NI42">
            <v>0</v>
          </cell>
          <cell r="NJ42">
            <v>0</v>
          </cell>
          <cell r="NK42">
            <v>0</v>
          </cell>
          <cell r="NL42">
            <v>0</v>
          </cell>
          <cell r="NM42">
            <v>0</v>
          </cell>
          <cell r="NN42">
            <v>0</v>
          </cell>
          <cell r="NO42">
            <v>0</v>
          </cell>
          <cell r="NP42">
            <v>0</v>
          </cell>
          <cell r="NQ42">
            <v>0</v>
          </cell>
          <cell r="NR42">
            <v>0</v>
          </cell>
          <cell r="NS42">
            <v>0</v>
          </cell>
          <cell r="NT42">
            <v>0</v>
          </cell>
          <cell r="NU42">
            <v>0</v>
          </cell>
          <cell r="NV42">
            <v>0</v>
          </cell>
          <cell r="NW42">
            <v>0</v>
          </cell>
          <cell r="NX42">
            <v>0</v>
          </cell>
          <cell r="NY42">
            <v>0</v>
          </cell>
          <cell r="NZ42">
            <v>0</v>
          </cell>
          <cell r="OA42">
            <v>0</v>
          </cell>
          <cell r="OB42">
            <v>0</v>
          </cell>
          <cell r="OC42">
            <v>0</v>
          </cell>
          <cell r="OD42">
            <v>0</v>
          </cell>
          <cell r="OE42">
            <v>0</v>
          </cell>
          <cell r="OF42">
            <v>0</v>
          </cell>
          <cell r="OG42">
            <v>0</v>
          </cell>
          <cell r="OH42">
            <v>0</v>
          </cell>
          <cell r="OI42">
            <v>0</v>
          </cell>
        </row>
        <row r="43">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v>0</v>
          </cell>
          <cell r="FK43">
            <v>0</v>
          </cell>
          <cell r="FL43">
            <v>0</v>
          </cell>
          <cell r="FM43">
            <v>0</v>
          </cell>
          <cell r="FN43">
            <v>0</v>
          </cell>
          <cell r="FO43">
            <v>0</v>
          </cell>
          <cell r="FP43">
            <v>0</v>
          </cell>
          <cell r="FQ43">
            <v>0</v>
          </cell>
          <cell r="FR43">
            <v>0</v>
          </cell>
          <cell r="FS43">
            <v>0</v>
          </cell>
          <cell r="FT43">
            <v>0</v>
          </cell>
          <cell r="FU43">
            <v>0</v>
          </cell>
          <cell r="FV43">
            <v>0</v>
          </cell>
          <cell r="FW43">
            <v>0</v>
          </cell>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L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cell r="ID43">
            <v>0</v>
          </cell>
          <cell r="IE43">
            <v>0</v>
          </cell>
          <cell r="IF43">
            <v>0</v>
          </cell>
          <cell r="IG43">
            <v>0</v>
          </cell>
          <cell r="IH43">
            <v>0</v>
          </cell>
          <cell r="II43">
            <v>0</v>
          </cell>
          <cell r="IJ43">
            <v>0</v>
          </cell>
          <cell r="IK43">
            <v>0</v>
          </cell>
          <cell r="IL43">
            <v>0</v>
          </cell>
          <cell r="IM43">
            <v>0</v>
          </cell>
          <cell r="IN43">
            <v>0</v>
          </cell>
          <cell r="IO43">
            <v>0</v>
          </cell>
          <cell r="IP43">
            <v>0</v>
          </cell>
          <cell r="IQ43">
            <v>0</v>
          </cell>
          <cell r="IR43">
            <v>0</v>
          </cell>
          <cell r="IS43">
            <v>0</v>
          </cell>
          <cell r="IT43">
            <v>0</v>
          </cell>
          <cell r="IU43">
            <v>0</v>
          </cell>
          <cell r="IV43">
            <v>0</v>
          </cell>
          <cell r="IW43">
            <v>0</v>
          </cell>
          <cell r="IX43">
            <v>0</v>
          </cell>
          <cell r="IY43">
            <v>0</v>
          </cell>
          <cell r="IZ43">
            <v>0</v>
          </cell>
          <cell r="JA43">
            <v>0</v>
          </cell>
          <cell r="JB43">
            <v>0</v>
          </cell>
          <cell r="JC43">
            <v>0</v>
          </cell>
          <cell r="JD43">
            <v>0</v>
          </cell>
          <cell r="JE43">
            <v>0</v>
          </cell>
          <cell r="JF43">
            <v>0</v>
          </cell>
          <cell r="JG43">
            <v>0</v>
          </cell>
          <cell r="JH43">
            <v>0</v>
          </cell>
          <cell r="JI43">
            <v>0</v>
          </cell>
          <cell r="JJ43">
            <v>0</v>
          </cell>
          <cell r="JK43">
            <v>0</v>
          </cell>
          <cell r="JL43">
            <v>0</v>
          </cell>
          <cell r="JM43">
            <v>0</v>
          </cell>
          <cell r="JN43">
            <v>0</v>
          </cell>
          <cell r="JO43">
            <v>0</v>
          </cell>
          <cell r="JP43">
            <v>0</v>
          </cell>
          <cell r="JQ43">
            <v>0</v>
          </cell>
          <cell r="JR43">
            <v>0</v>
          </cell>
          <cell r="JS43">
            <v>0</v>
          </cell>
          <cell r="JT43">
            <v>0</v>
          </cell>
          <cell r="JU43">
            <v>0</v>
          </cell>
          <cell r="JV43">
            <v>0</v>
          </cell>
          <cell r="JW43">
            <v>0</v>
          </cell>
          <cell r="JX43">
            <v>0</v>
          </cell>
          <cell r="JY43">
            <v>0</v>
          </cell>
          <cell r="JZ43">
            <v>0</v>
          </cell>
          <cell r="KA43">
            <v>0</v>
          </cell>
          <cell r="KB43">
            <v>0</v>
          </cell>
          <cell r="KC43">
            <v>0</v>
          </cell>
          <cell r="KD43">
            <v>0</v>
          </cell>
          <cell r="KE43">
            <v>0</v>
          </cell>
          <cell r="KF43">
            <v>0</v>
          </cell>
          <cell r="KG43">
            <v>0</v>
          </cell>
          <cell r="KH43">
            <v>0</v>
          </cell>
          <cell r="KI43">
            <v>0</v>
          </cell>
          <cell r="KJ43">
            <v>0</v>
          </cell>
          <cell r="KK43">
            <v>0</v>
          </cell>
          <cell r="KL43">
            <v>0</v>
          </cell>
          <cell r="KM43">
            <v>0</v>
          </cell>
          <cell r="KN43">
            <v>0</v>
          </cell>
          <cell r="KO43">
            <v>0</v>
          </cell>
          <cell r="KP43">
            <v>0</v>
          </cell>
          <cell r="KQ43">
            <v>0</v>
          </cell>
          <cell r="KR43">
            <v>0</v>
          </cell>
          <cell r="KS43">
            <v>0</v>
          </cell>
          <cell r="KT43">
            <v>0</v>
          </cell>
          <cell r="KU43">
            <v>0</v>
          </cell>
          <cell r="KV43">
            <v>0</v>
          </cell>
          <cell r="KW43">
            <v>0</v>
          </cell>
          <cell r="KX43">
            <v>0</v>
          </cell>
          <cell r="KY43">
            <v>0</v>
          </cell>
          <cell r="KZ43">
            <v>0</v>
          </cell>
          <cell r="LA43">
            <v>0</v>
          </cell>
          <cell r="LB43">
            <v>0</v>
          </cell>
          <cell r="LC43">
            <v>0</v>
          </cell>
          <cell r="LD43">
            <v>0</v>
          </cell>
          <cell r="LE43">
            <v>0</v>
          </cell>
          <cell r="LF43">
            <v>0</v>
          </cell>
          <cell r="LG43">
            <v>0</v>
          </cell>
          <cell r="LH43">
            <v>0</v>
          </cell>
          <cell r="LI43">
            <v>0</v>
          </cell>
          <cell r="LJ43">
            <v>0</v>
          </cell>
          <cell r="LK43">
            <v>0</v>
          </cell>
          <cell r="LL43">
            <v>0</v>
          </cell>
          <cell r="LM43">
            <v>0</v>
          </cell>
          <cell r="LN43">
            <v>0</v>
          </cell>
          <cell r="LO43">
            <v>0</v>
          </cell>
          <cell r="LP43">
            <v>0</v>
          </cell>
          <cell r="LQ43">
            <v>0</v>
          </cell>
          <cell r="LR43">
            <v>0</v>
          </cell>
          <cell r="LS43">
            <v>0</v>
          </cell>
          <cell r="LT43">
            <v>0</v>
          </cell>
          <cell r="LU43">
            <v>0</v>
          </cell>
          <cell r="LV43">
            <v>0</v>
          </cell>
          <cell r="LW43">
            <v>0</v>
          </cell>
          <cell r="LX43">
            <v>0</v>
          </cell>
          <cell r="LY43">
            <v>0</v>
          </cell>
          <cell r="LZ43">
            <v>0</v>
          </cell>
          <cell r="MA43">
            <v>0</v>
          </cell>
          <cell r="MB43">
            <v>0</v>
          </cell>
          <cell r="MC43">
            <v>0</v>
          </cell>
          <cell r="MD43">
            <v>0</v>
          </cell>
          <cell r="ME43">
            <v>0</v>
          </cell>
          <cell r="MF43">
            <v>0</v>
          </cell>
          <cell r="MG43">
            <v>0</v>
          </cell>
          <cell r="MH43">
            <v>0</v>
          </cell>
          <cell r="MI43">
            <v>0</v>
          </cell>
          <cell r="MJ43">
            <v>0</v>
          </cell>
          <cell r="MK43">
            <v>0</v>
          </cell>
          <cell r="ML43">
            <v>0</v>
          </cell>
          <cell r="MM43">
            <v>0</v>
          </cell>
          <cell r="MN43">
            <v>0</v>
          </cell>
          <cell r="MO43">
            <v>0</v>
          </cell>
          <cell r="MP43">
            <v>0</v>
          </cell>
          <cell r="MQ43">
            <v>0</v>
          </cell>
          <cell r="MR43">
            <v>0</v>
          </cell>
          <cell r="MS43">
            <v>0</v>
          </cell>
          <cell r="MT43">
            <v>0</v>
          </cell>
          <cell r="MU43">
            <v>0</v>
          </cell>
          <cell r="MV43">
            <v>0</v>
          </cell>
          <cell r="MW43">
            <v>0</v>
          </cell>
          <cell r="MX43">
            <v>0</v>
          </cell>
          <cell r="MY43">
            <v>0</v>
          </cell>
          <cell r="MZ43">
            <v>0</v>
          </cell>
          <cell r="NA43">
            <v>0</v>
          </cell>
          <cell r="NB43">
            <v>0</v>
          </cell>
          <cell r="NC43">
            <v>0</v>
          </cell>
          <cell r="ND43">
            <v>0</v>
          </cell>
          <cell r="NE43">
            <v>0</v>
          </cell>
          <cell r="NF43">
            <v>0</v>
          </cell>
          <cell r="NG43">
            <v>0</v>
          </cell>
          <cell r="NH43">
            <v>0</v>
          </cell>
          <cell r="NI43">
            <v>0</v>
          </cell>
          <cell r="NJ43">
            <v>0</v>
          </cell>
          <cell r="NK43">
            <v>0</v>
          </cell>
          <cell r="NL43">
            <v>0</v>
          </cell>
          <cell r="NM43">
            <v>0</v>
          </cell>
          <cell r="NN43">
            <v>0</v>
          </cell>
          <cell r="NO43">
            <v>0</v>
          </cell>
          <cell r="NP43">
            <v>0</v>
          </cell>
          <cell r="NQ43">
            <v>0</v>
          </cell>
          <cell r="NR43">
            <v>0</v>
          </cell>
          <cell r="NS43">
            <v>0</v>
          </cell>
          <cell r="NT43">
            <v>0</v>
          </cell>
          <cell r="NU43">
            <v>0</v>
          </cell>
          <cell r="NV43">
            <v>0</v>
          </cell>
          <cell r="NW43">
            <v>0</v>
          </cell>
          <cell r="NX43">
            <v>0</v>
          </cell>
          <cell r="NY43">
            <v>0</v>
          </cell>
          <cell r="NZ43">
            <v>0</v>
          </cell>
          <cell r="OA43">
            <v>0</v>
          </cell>
          <cell r="OB43">
            <v>0</v>
          </cell>
          <cell r="OC43">
            <v>0</v>
          </cell>
          <cell r="OD43">
            <v>0</v>
          </cell>
          <cell r="OE43">
            <v>0</v>
          </cell>
          <cell r="OF43">
            <v>0</v>
          </cell>
          <cell r="OG43">
            <v>0</v>
          </cell>
          <cell r="OH43">
            <v>0</v>
          </cell>
          <cell r="OI43">
            <v>0</v>
          </cell>
        </row>
        <row r="44">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cell r="JW44">
            <v>0</v>
          </cell>
          <cell r="JX44">
            <v>0</v>
          </cell>
          <cell r="JY44">
            <v>0</v>
          </cell>
          <cell r="JZ44">
            <v>0</v>
          </cell>
          <cell r="KA44">
            <v>0</v>
          </cell>
          <cell r="KB44">
            <v>0</v>
          </cell>
          <cell r="KC44">
            <v>0</v>
          </cell>
          <cell r="KD44">
            <v>0</v>
          </cell>
          <cell r="KE44">
            <v>0</v>
          </cell>
          <cell r="KF44">
            <v>0</v>
          </cell>
          <cell r="KG44">
            <v>0</v>
          </cell>
          <cell r="KH44">
            <v>0</v>
          </cell>
          <cell r="KI44">
            <v>0</v>
          </cell>
          <cell r="KJ44">
            <v>0</v>
          </cell>
          <cell r="KK44">
            <v>0</v>
          </cell>
          <cell r="KL44">
            <v>0</v>
          </cell>
          <cell r="KM44">
            <v>0</v>
          </cell>
          <cell r="KN44">
            <v>0</v>
          </cell>
          <cell r="KO44">
            <v>0</v>
          </cell>
          <cell r="KP44">
            <v>0</v>
          </cell>
          <cell r="KQ44">
            <v>0</v>
          </cell>
          <cell r="KR44">
            <v>0</v>
          </cell>
          <cell r="KS44">
            <v>0</v>
          </cell>
          <cell r="KT44">
            <v>0</v>
          </cell>
          <cell r="KU44">
            <v>0</v>
          </cell>
          <cell r="KV44">
            <v>0</v>
          </cell>
          <cell r="KW44">
            <v>0</v>
          </cell>
          <cell r="KX44">
            <v>0</v>
          </cell>
          <cell r="KY44">
            <v>0</v>
          </cell>
          <cell r="KZ44">
            <v>0</v>
          </cell>
          <cell r="LA44">
            <v>0</v>
          </cell>
          <cell r="LB44">
            <v>0</v>
          </cell>
          <cell r="LC44">
            <v>0</v>
          </cell>
          <cell r="LD44">
            <v>0</v>
          </cell>
          <cell r="LE44">
            <v>0</v>
          </cell>
          <cell r="LF44">
            <v>0</v>
          </cell>
          <cell r="LG44">
            <v>0</v>
          </cell>
          <cell r="LH44">
            <v>0</v>
          </cell>
          <cell r="LI44">
            <v>0</v>
          </cell>
          <cell r="LJ44">
            <v>0</v>
          </cell>
          <cell r="LK44">
            <v>0</v>
          </cell>
          <cell r="LL44">
            <v>0</v>
          </cell>
          <cell r="LM44">
            <v>0</v>
          </cell>
          <cell r="LN44">
            <v>0</v>
          </cell>
          <cell r="LO44">
            <v>0</v>
          </cell>
          <cell r="LP44">
            <v>0</v>
          </cell>
          <cell r="LQ44">
            <v>0</v>
          </cell>
          <cell r="LR44">
            <v>0</v>
          </cell>
          <cell r="LS44">
            <v>0</v>
          </cell>
          <cell r="LT44">
            <v>0</v>
          </cell>
          <cell r="LU44">
            <v>0</v>
          </cell>
          <cell r="LV44">
            <v>0</v>
          </cell>
          <cell r="LW44">
            <v>0</v>
          </cell>
          <cell r="LX44">
            <v>0</v>
          </cell>
          <cell r="LY44">
            <v>0</v>
          </cell>
          <cell r="LZ44">
            <v>0</v>
          </cell>
          <cell r="MA44">
            <v>0</v>
          </cell>
          <cell r="MB44">
            <v>0</v>
          </cell>
          <cell r="MC44">
            <v>0</v>
          </cell>
          <cell r="MD44">
            <v>0</v>
          </cell>
          <cell r="ME44">
            <v>0</v>
          </cell>
          <cell r="MF44">
            <v>0</v>
          </cell>
          <cell r="MG44">
            <v>0</v>
          </cell>
          <cell r="MH44">
            <v>0</v>
          </cell>
          <cell r="MI44">
            <v>0</v>
          </cell>
          <cell r="MJ44">
            <v>0</v>
          </cell>
          <cell r="MK44">
            <v>0</v>
          </cell>
          <cell r="ML44">
            <v>0</v>
          </cell>
          <cell r="MM44">
            <v>0</v>
          </cell>
          <cell r="MN44">
            <v>0</v>
          </cell>
          <cell r="MO44">
            <v>0</v>
          </cell>
          <cell r="MP44">
            <v>0</v>
          </cell>
          <cell r="MQ44">
            <v>0</v>
          </cell>
          <cell r="MR44">
            <v>0</v>
          </cell>
          <cell r="MS44">
            <v>0</v>
          </cell>
          <cell r="MT44">
            <v>0</v>
          </cell>
          <cell r="MU44">
            <v>0</v>
          </cell>
          <cell r="MV44">
            <v>0</v>
          </cell>
          <cell r="MW44">
            <v>0</v>
          </cell>
          <cell r="MX44">
            <v>0</v>
          </cell>
          <cell r="MY44">
            <v>0</v>
          </cell>
          <cell r="MZ44">
            <v>0</v>
          </cell>
          <cell r="NA44">
            <v>0</v>
          </cell>
          <cell r="NB44">
            <v>0</v>
          </cell>
          <cell r="NC44">
            <v>0</v>
          </cell>
          <cell r="ND44">
            <v>0</v>
          </cell>
          <cell r="NE44">
            <v>0</v>
          </cell>
          <cell r="NF44">
            <v>0</v>
          </cell>
          <cell r="NG44">
            <v>0</v>
          </cell>
          <cell r="NH44">
            <v>0</v>
          </cell>
          <cell r="NI44">
            <v>0</v>
          </cell>
          <cell r="NJ44">
            <v>0</v>
          </cell>
          <cell r="NK44">
            <v>0</v>
          </cell>
          <cell r="NL44">
            <v>0</v>
          </cell>
          <cell r="NM44">
            <v>0</v>
          </cell>
          <cell r="NN44">
            <v>0</v>
          </cell>
          <cell r="NO44">
            <v>0</v>
          </cell>
          <cell r="NP44">
            <v>0</v>
          </cell>
          <cell r="NQ44">
            <v>0</v>
          </cell>
          <cell r="NR44">
            <v>0</v>
          </cell>
          <cell r="NS44">
            <v>0</v>
          </cell>
          <cell r="NT44">
            <v>0</v>
          </cell>
          <cell r="NU44">
            <v>0</v>
          </cell>
          <cell r="NV44">
            <v>0</v>
          </cell>
          <cell r="NW44">
            <v>0</v>
          </cell>
          <cell r="NX44">
            <v>0</v>
          </cell>
          <cell r="NY44">
            <v>0</v>
          </cell>
          <cell r="NZ44">
            <v>0</v>
          </cell>
          <cell r="OA44">
            <v>0</v>
          </cell>
          <cell r="OB44">
            <v>0</v>
          </cell>
          <cell r="OC44">
            <v>0</v>
          </cell>
          <cell r="OD44">
            <v>0</v>
          </cell>
          <cell r="OE44">
            <v>0</v>
          </cell>
          <cell r="OF44">
            <v>0</v>
          </cell>
          <cell r="OG44">
            <v>0</v>
          </cell>
          <cell r="OH44">
            <v>0</v>
          </cell>
          <cell r="OI44">
            <v>0</v>
          </cell>
        </row>
      </sheetData>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96"/>
  <sheetViews>
    <sheetView showGridLines="0" tabSelected="1" zoomScale="80" zoomScaleNormal="80" workbookViewId="0">
      <pane xSplit="2" ySplit="6" topLeftCell="C7" activePane="bottomRight" state="frozen"/>
      <selection pane="topRight" activeCell="C1" sqref="C1"/>
      <selection pane="bottomLeft" activeCell="A7" sqref="A7"/>
      <selection pane="bottomRight" activeCell="H85" sqref="H85"/>
    </sheetView>
  </sheetViews>
  <sheetFormatPr baseColWidth="10" defaultColWidth="11.42578125" defaultRowHeight="15" x14ac:dyDescent="0.25"/>
  <cols>
    <col min="1" max="1" width="1.42578125" customWidth="1"/>
    <col min="2" max="2" width="2.5703125" customWidth="1"/>
    <col min="3" max="3" width="45.85546875" customWidth="1"/>
    <col min="4" max="4" width="14" customWidth="1"/>
    <col min="5" max="5" width="12.42578125" customWidth="1"/>
    <col min="6" max="6" width="12.85546875" customWidth="1"/>
    <col min="7" max="7" width="13.5703125" customWidth="1"/>
    <col min="8" max="8" width="10.140625" customWidth="1"/>
    <col min="9" max="9" width="11.85546875" customWidth="1"/>
    <col min="10" max="20" width="10.140625" customWidth="1"/>
  </cols>
  <sheetData>
    <row r="1" spans="2:11" x14ac:dyDescent="0.25">
      <c r="B1" s="38"/>
      <c r="K1" t="s">
        <v>302</v>
      </c>
    </row>
    <row r="2" spans="2:11" x14ac:dyDescent="0.25">
      <c r="B2" s="38"/>
    </row>
    <row r="3" spans="2:11" x14ac:dyDescent="0.25">
      <c r="B3" s="38"/>
      <c r="D3" s="39"/>
    </row>
    <row r="4" spans="2:11" x14ac:dyDescent="0.25">
      <c r="B4" s="38"/>
      <c r="D4" s="31"/>
      <c r="E4" s="31"/>
      <c r="F4" s="31"/>
      <c r="G4" s="31"/>
      <c r="H4" s="31"/>
    </row>
    <row r="5" spans="2:11" x14ac:dyDescent="0.25">
      <c r="B5" s="38"/>
      <c r="C5" s="31" t="s">
        <v>94</v>
      </c>
    </row>
    <row r="6" spans="2:11" x14ac:dyDescent="0.25">
      <c r="B6" s="38"/>
      <c r="C6" s="82" t="s">
        <v>301</v>
      </c>
      <c r="D6" s="78"/>
      <c r="E6" s="78"/>
      <c r="F6" s="78"/>
      <c r="G6" s="81" t="s">
        <v>310</v>
      </c>
      <c r="H6" s="435" t="str">
        <f>CONCATENATE(E8," - ",J8)</f>
        <v>Mar-2022 - jun-2023</v>
      </c>
      <c r="I6" s="435"/>
      <c r="J6" s="435"/>
    </row>
    <row r="7" spans="2:11" ht="15" customHeight="1" x14ac:dyDescent="0.25">
      <c r="B7" s="40"/>
      <c r="C7" s="41"/>
      <c r="D7" s="42" t="str">
        <f>CONCATENATE(C6,"  ",E8," - ",J8)</f>
        <v>Mediana de disponibilidad en meses medicamentos de uso general en PN en Almacén Regional  Mar-2022 - jun-2023</v>
      </c>
      <c r="E7" s="42"/>
      <c r="F7" s="42"/>
      <c r="G7" s="42"/>
      <c r="H7" s="42"/>
      <c r="I7" s="43"/>
      <c r="J7" s="43"/>
    </row>
    <row r="8" spans="2:11" x14ac:dyDescent="0.25">
      <c r="B8" s="38"/>
      <c r="C8" s="44"/>
      <c r="D8" s="433" t="s">
        <v>354</v>
      </c>
      <c r="E8" s="80" t="s">
        <v>355</v>
      </c>
      <c r="F8" s="80" t="s">
        <v>356</v>
      </c>
      <c r="G8" s="80" t="s">
        <v>357</v>
      </c>
      <c r="H8" s="80" t="s">
        <v>359</v>
      </c>
      <c r="I8" s="80" t="s">
        <v>360</v>
      </c>
      <c r="J8" s="80" t="s">
        <v>361</v>
      </c>
    </row>
    <row r="9" spans="2:11" x14ac:dyDescent="0.25">
      <c r="B9" s="38"/>
      <c r="C9" s="45" t="s">
        <v>110</v>
      </c>
      <c r="D9" s="46">
        <v>5</v>
      </c>
      <c r="E9" s="46">
        <v>5</v>
      </c>
      <c r="F9" s="46">
        <v>5</v>
      </c>
      <c r="G9" s="46">
        <v>5</v>
      </c>
      <c r="H9" s="46">
        <v>5</v>
      </c>
      <c r="I9" s="46">
        <v>5</v>
      </c>
      <c r="J9" s="46">
        <v>5</v>
      </c>
    </row>
    <row r="10" spans="2:11" x14ac:dyDescent="0.25">
      <c r="B10" s="38"/>
      <c r="C10" s="47" t="s">
        <v>0</v>
      </c>
      <c r="D10" s="49">
        <v>2.4</v>
      </c>
      <c r="E10" s="49">
        <v>1.3525</v>
      </c>
      <c r="F10" s="49">
        <v>1.5</v>
      </c>
      <c r="G10" s="49">
        <v>1.33</v>
      </c>
      <c r="H10" s="430">
        <v>1.4925000000000002</v>
      </c>
      <c r="I10" s="430">
        <v>1.1000000000000001</v>
      </c>
      <c r="J10" s="430">
        <v>1.415</v>
      </c>
    </row>
    <row r="11" spans="2:11" x14ac:dyDescent="0.25">
      <c r="B11" s="38"/>
      <c r="C11" s="50" t="s">
        <v>10</v>
      </c>
      <c r="D11" s="51">
        <v>1</v>
      </c>
      <c r="E11" s="51">
        <v>1</v>
      </c>
      <c r="F11" s="51">
        <v>1</v>
      </c>
      <c r="G11" s="51">
        <v>1</v>
      </c>
      <c r="H11" s="51">
        <v>1</v>
      </c>
      <c r="I11" s="51">
        <v>1</v>
      </c>
      <c r="J11" s="51">
        <v>1</v>
      </c>
    </row>
    <row r="12" spans="2:11" x14ac:dyDescent="0.25">
      <c r="B12" s="38"/>
      <c r="D12" s="52"/>
      <c r="E12" s="52"/>
      <c r="F12" s="52"/>
      <c r="G12" s="52"/>
      <c r="H12" s="52"/>
    </row>
    <row r="13" spans="2:11" x14ac:dyDescent="0.25">
      <c r="B13" s="38"/>
    </row>
    <row r="14" spans="2:11" hidden="1" x14ac:dyDescent="0.25">
      <c r="B14" s="38"/>
      <c r="C14" s="31" t="s">
        <v>95</v>
      </c>
    </row>
    <row r="15" spans="2:11" hidden="1" x14ac:dyDescent="0.25">
      <c r="B15" s="38"/>
      <c r="C15" s="31" t="s">
        <v>314</v>
      </c>
    </row>
    <row r="16" spans="2:11" ht="15" hidden="1" customHeight="1" x14ac:dyDescent="0.25">
      <c r="B16" s="38"/>
      <c r="C16" s="53"/>
      <c r="D16" s="42" t="str">
        <f>CONCATENATE(C15,"  ",E17," - ",J17)</f>
        <v>Mediana de disponibilidad en meses medicamentos de uso general en CEAS en Almacén Regional  mar-2017 - jun-2018</v>
      </c>
      <c r="E16" s="42"/>
      <c r="F16" s="42"/>
      <c r="G16" s="42"/>
      <c r="H16" s="42"/>
      <c r="I16" s="43"/>
      <c r="J16" s="43"/>
    </row>
    <row r="17" spans="2:10" hidden="1" x14ac:dyDescent="0.25">
      <c r="B17" s="38"/>
      <c r="C17" s="44"/>
      <c r="D17" s="79" t="s">
        <v>303</v>
      </c>
      <c r="E17" s="80" t="s">
        <v>304</v>
      </c>
      <c r="F17" s="80" t="s">
        <v>305</v>
      </c>
      <c r="G17" s="80" t="s">
        <v>306</v>
      </c>
      <c r="H17" s="80" t="s">
        <v>307</v>
      </c>
      <c r="I17" s="80" t="s">
        <v>308</v>
      </c>
      <c r="J17" s="80" t="s">
        <v>309</v>
      </c>
    </row>
    <row r="18" spans="2:10" hidden="1" x14ac:dyDescent="0.25">
      <c r="B18" s="38"/>
      <c r="C18" s="45" t="s">
        <v>110</v>
      </c>
      <c r="D18" s="46">
        <v>5</v>
      </c>
      <c r="E18" s="46">
        <v>5</v>
      </c>
      <c r="F18" s="46">
        <v>5</v>
      </c>
      <c r="G18" s="46">
        <v>5</v>
      </c>
      <c r="H18" s="46">
        <v>5</v>
      </c>
      <c r="I18" s="46">
        <v>5</v>
      </c>
      <c r="J18" s="46">
        <v>5</v>
      </c>
    </row>
    <row r="19" spans="2:10" hidden="1" x14ac:dyDescent="0.25">
      <c r="B19" s="38"/>
      <c r="C19" s="47" t="s">
        <v>0</v>
      </c>
      <c r="D19" s="48"/>
      <c r="E19" s="48"/>
      <c r="F19" s="48"/>
      <c r="G19" s="48"/>
      <c r="H19" s="48"/>
      <c r="I19" s="49" t="s">
        <v>286</v>
      </c>
      <c r="J19" s="49" t="str">
        <f>IFERROR('reg-datos'!Q68,"")</f>
        <v/>
      </c>
    </row>
    <row r="20" spans="2:10" hidden="1" x14ac:dyDescent="0.25">
      <c r="B20" s="38"/>
      <c r="C20" s="50" t="s">
        <v>10</v>
      </c>
      <c r="D20" s="51">
        <v>1</v>
      </c>
      <c r="E20" s="51">
        <v>1</v>
      </c>
      <c r="F20" s="51">
        <v>1</v>
      </c>
      <c r="G20" s="51">
        <v>1</v>
      </c>
      <c r="H20" s="51">
        <v>1</v>
      </c>
      <c r="I20" s="51">
        <v>1</v>
      </c>
      <c r="J20" s="51">
        <v>1</v>
      </c>
    </row>
    <row r="21" spans="2:10" hidden="1" x14ac:dyDescent="0.25">
      <c r="B21" s="38"/>
      <c r="D21" s="52"/>
      <c r="E21" s="52"/>
      <c r="F21" s="52"/>
      <c r="G21" s="52"/>
      <c r="H21" s="52"/>
    </row>
    <row r="22" spans="2:10" hidden="1" x14ac:dyDescent="0.25">
      <c r="B22" s="38"/>
    </row>
    <row r="23" spans="2:10" x14ac:dyDescent="0.25">
      <c r="B23" s="38"/>
      <c r="C23" s="31" t="s">
        <v>102</v>
      </c>
    </row>
    <row r="24" spans="2:10" x14ac:dyDescent="0.25">
      <c r="B24" s="38"/>
      <c r="C24" s="31" t="s">
        <v>315</v>
      </c>
    </row>
    <row r="25" spans="2:10" x14ac:dyDescent="0.25">
      <c r="B25" s="38"/>
      <c r="C25" s="54"/>
      <c r="D25" s="42" t="str">
        <f>CONCATENATE(C24,"  ",E26," - ",J26)</f>
        <v>Mediana de disponibilidad en meses medicamentos ARV en Almacén Regional  Mar-2022 - jun-2023</v>
      </c>
      <c r="E25" s="42"/>
      <c r="F25" s="42"/>
      <c r="G25" s="42"/>
      <c r="H25" s="42"/>
      <c r="I25" s="43"/>
      <c r="J25" s="43"/>
    </row>
    <row r="26" spans="2:10" x14ac:dyDescent="0.25">
      <c r="B26" s="38"/>
      <c r="C26" s="44"/>
      <c r="D26" s="433" t="s">
        <v>354</v>
      </c>
      <c r="E26" s="80" t="s">
        <v>355</v>
      </c>
      <c r="F26" s="80" t="s">
        <v>356</v>
      </c>
      <c r="G26" s="80" t="s">
        <v>357</v>
      </c>
      <c r="H26" s="80" t="s">
        <v>359</v>
      </c>
      <c r="I26" s="80" t="s">
        <v>360</v>
      </c>
      <c r="J26" s="80" t="s">
        <v>361</v>
      </c>
    </row>
    <row r="27" spans="2:10" x14ac:dyDescent="0.25">
      <c r="B27" s="38"/>
      <c r="C27" s="45" t="s">
        <v>110</v>
      </c>
      <c r="D27" s="46">
        <v>5</v>
      </c>
      <c r="E27" s="46">
        <v>5</v>
      </c>
      <c r="F27" s="46">
        <v>5</v>
      </c>
      <c r="G27" s="46">
        <v>5</v>
      </c>
      <c r="H27" s="46">
        <v>5</v>
      </c>
      <c r="I27" s="46">
        <v>5</v>
      </c>
      <c r="J27" s="46">
        <v>5</v>
      </c>
    </row>
    <row r="28" spans="2:10" x14ac:dyDescent="0.25">
      <c r="B28" s="38"/>
      <c r="C28" s="47" t="s">
        <v>4</v>
      </c>
      <c r="D28" s="49">
        <v>4.9000000000000004</v>
      </c>
      <c r="E28" s="49">
        <v>3.7473999999999998</v>
      </c>
      <c r="F28" s="49">
        <v>2.55125</v>
      </c>
      <c r="G28" s="49">
        <v>3.2642499999999997</v>
      </c>
      <c r="H28" s="49">
        <v>3.915</v>
      </c>
      <c r="I28" s="49">
        <v>13.678049999999999</v>
      </c>
      <c r="J28" s="49">
        <v>11.235800000000001</v>
      </c>
    </row>
    <row r="29" spans="2:10" x14ac:dyDescent="0.25">
      <c r="B29" s="38"/>
      <c r="C29" s="47" t="s">
        <v>316</v>
      </c>
      <c r="D29" s="49">
        <v>12.7</v>
      </c>
      <c r="E29" s="49">
        <v>4.7272999999999996</v>
      </c>
      <c r="F29" s="49">
        <v>5.2850000000000001</v>
      </c>
      <c r="G29" s="49">
        <v>6.2737999999999996</v>
      </c>
      <c r="H29" s="49">
        <v>4.165</v>
      </c>
      <c r="I29" s="49">
        <v>2.5682</v>
      </c>
      <c r="J29" s="49">
        <v>6.56</v>
      </c>
    </row>
    <row r="30" spans="2:10" x14ac:dyDescent="0.25">
      <c r="B30" s="38"/>
      <c r="C30" s="50" t="s">
        <v>326</v>
      </c>
      <c r="D30" s="51">
        <v>1</v>
      </c>
      <c r="E30" s="51">
        <v>1</v>
      </c>
      <c r="F30" s="51">
        <v>1</v>
      </c>
      <c r="G30" s="51">
        <v>1</v>
      </c>
      <c r="H30" s="51">
        <v>1</v>
      </c>
      <c r="I30" s="51">
        <v>1</v>
      </c>
      <c r="J30" s="51">
        <v>1</v>
      </c>
    </row>
    <row r="31" spans="2:10" x14ac:dyDescent="0.25">
      <c r="B31" s="38"/>
      <c r="D31" s="52"/>
      <c r="E31" s="52"/>
      <c r="F31" s="52"/>
      <c r="G31" s="52"/>
      <c r="H31" s="52"/>
    </row>
    <row r="32" spans="2:10" x14ac:dyDescent="0.25">
      <c r="B32" s="38"/>
    </row>
    <row r="33" spans="2:10" x14ac:dyDescent="0.25">
      <c r="B33" s="38"/>
      <c r="C33" s="31" t="s">
        <v>97</v>
      </c>
    </row>
    <row r="34" spans="2:10" x14ac:dyDescent="0.25">
      <c r="B34" s="38"/>
      <c r="C34" s="31" t="s">
        <v>317</v>
      </c>
    </row>
    <row r="35" spans="2:10" x14ac:dyDescent="0.25">
      <c r="B35" s="38"/>
      <c r="C35" s="55"/>
      <c r="D35" s="42" t="str">
        <f>CONCATENATE(C34,"  ",E36," - ",J36)</f>
        <v>Mediana de disponibilidad en meses medicamentos TB en Almacén Regional  Mar-2022 - jun-2023</v>
      </c>
      <c r="E35" s="42"/>
      <c r="F35" s="42"/>
      <c r="G35" s="42"/>
      <c r="H35" s="42"/>
      <c r="I35" s="43"/>
      <c r="J35" s="43"/>
    </row>
    <row r="36" spans="2:10" x14ac:dyDescent="0.25">
      <c r="B36" s="38"/>
      <c r="C36" s="56"/>
      <c r="D36" s="433" t="s">
        <v>354</v>
      </c>
      <c r="E36" s="80" t="s">
        <v>355</v>
      </c>
      <c r="F36" s="80" t="s">
        <v>356</v>
      </c>
      <c r="G36" s="80" t="s">
        <v>357</v>
      </c>
      <c r="H36" s="80" t="s">
        <v>359</v>
      </c>
      <c r="I36" s="80" t="s">
        <v>360</v>
      </c>
      <c r="J36" s="80" t="s">
        <v>361</v>
      </c>
    </row>
    <row r="37" spans="2:10" x14ac:dyDescent="0.25">
      <c r="B37" s="38"/>
      <c r="C37" s="50" t="s">
        <v>110</v>
      </c>
      <c r="D37" s="46">
        <v>5</v>
      </c>
      <c r="E37" s="46">
        <v>5</v>
      </c>
      <c r="F37" s="46">
        <v>5</v>
      </c>
      <c r="G37" s="46">
        <v>5</v>
      </c>
      <c r="H37" s="46">
        <v>5</v>
      </c>
      <c r="I37" s="46">
        <v>5</v>
      </c>
      <c r="J37" s="46">
        <v>5</v>
      </c>
    </row>
    <row r="38" spans="2:10" x14ac:dyDescent="0.25">
      <c r="B38" s="38"/>
      <c r="C38" s="57" t="s">
        <v>7</v>
      </c>
      <c r="D38" s="48">
        <v>6</v>
      </c>
      <c r="E38" s="48">
        <v>1.64625</v>
      </c>
      <c r="F38" s="49">
        <v>0.26</v>
      </c>
      <c r="G38" s="49">
        <v>6.9239999999999995</v>
      </c>
      <c r="H38" s="49">
        <v>2</v>
      </c>
      <c r="I38" s="49">
        <v>12.345499999999999</v>
      </c>
      <c r="J38" s="49">
        <v>8.0975000000000001</v>
      </c>
    </row>
    <row r="39" spans="2:10" x14ac:dyDescent="0.25">
      <c r="B39" s="38"/>
      <c r="C39" s="50" t="s">
        <v>10</v>
      </c>
      <c r="D39" s="51">
        <v>1</v>
      </c>
      <c r="E39" s="51">
        <v>1</v>
      </c>
      <c r="F39" s="51">
        <v>1</v>
      </c>
      <c r="G39" s="51">
        <v>1</v>
      </c>
      <c r="H39" s="51">
        <v>1</v>
      </c>
      <c r="I39" s="51">
        <v>1</v>
      </c>
      <c r="J39" s="51">
        <v>1</v>
      </c>
    </row>
    <row r="40" spans="2:10" x14ac:dyDescent="0.25">
      <c r="B40" s="38"/>
    </row>
    <row r="41" spans="2:10" x14ac:dyDescent="0.25">
      <c r="B41" s="38"/>
    </row>
    <row r="42" spans="2:10" ht="15.75" customHeight="1" x14ac:dyDescent="0.25">
      <c r="B42" s="38"/>
    </row>
    <row r="43" spans="2:10" x14ac:dyDescent="0.25">
      <c r="B43" s="38"/>
      <c r="C43" s="31" t="s">
        <v>98</v>
      </c>
    </row>
    <row r="44" spans="2:10" x14ac:dyDescent="0.25">
      <c r="B44" s="38"/>
      <c r="C44" s="31" t="s">
        <v>318</v>
      </c>
    </row>
    <row r="45" spans="2:10" ht="15" customHeight="1" x14ac:dyDescent="0.25">
      <c r="B45" s="38"/>
      <c r="C45" s="58"/>
      <c r="D45" s="42" t="str">
        <f>CONCATENATE(C44,"  ",H46," - ",J46)</f>
        <v>Mediana de disponibilidad en meses de métodos de Planificación Familiar en Almacén Regional  Dic-2022 - jun-2023</v>
      </c>
      <c r="E45" s="42"/>
      <c r="F45" s="42"/>
      <c r="G45" s="42"/>
      <c r="H45" s="42"/>
      <c r="I45" s="43"/>
      <c r="J45" s="43"/>
    </row>
    <row r="46" spans="2:10" x14ac:dyDescent="0.25">
      <c r="B46" s="38"/>
      <c r="C46" s="44"/>
      <c r="D46" s="433" t="s">
        <v>354</v>
      </c>
      <c r="E46" s="80" t="s">
        <v>355</v>
      </c>
      <c r="F46" s="80" t="s">
        <v>356</v>
      </c>
      <c r="G46" s="80" t="s">
        <v>357</v>
      </c>
      <c r="H46" s="80" t="s">
        <v>359</v>
      </c>
      <c r="I46" s="80" t="s">
        <v>360</v>
      </c>
      <c r="J46" s="80" t="s">
        <v>361</v>
      </c>
    </row>
    <row r="47" spans="2:10" x14ac:dyDescent="0.25">
      <c r="B47" s="38"/>
      <c r="C47" s="45" t="s">
        <v>110</v>
      </c>
      <c r="D47" s="46">
        <v>5</v>
      </c>
      <c r="E47" s="46">
        <v>5</v>
      </c>
      <c r="F47" s="46">
        <v>5</v>
      </c>
      <c r="G47" s="46">
        <v>5</v>
      </c>
      <c r="H47" s="46">
        <v>5</v>
      </c>
      <c r="I47" s="46">
        <v>5</v>
      </c>
      <c r="J47" s="46">
        <v>5</v>
      </c>
    </row>
    <row r="48" spans="2:10" x14ac:dyDescent="0.25">
      <c r="B48" s="38"/>
      <c r="C48" s="47" t="s">
        <v>0</v>
      </c>
      <c r="D48" s="49">
        <v>14.9</v>
      </c>
      <c r="E48" s="49">
        <v>1.2737499999999999</v>
      </c>
      <c r="F48" s="49">
        <v>1.3362500000000002</v>
      </c>
      <c r="G48" s="49">
        <v>3.5949999999999998</v>
      </c>
      <c r="H48" s="49">
        <v>3.0739000000000001</v>
      </c>
      <c r="I48" s="49">
        <v>24.3262</v>
      </c>
      <c r="J48" s="49">
        <v>24.319299999999998</v>
      </c>
    </row>
    <row r="49" spans="1:21" x14ac:dyDescent="0.25">
      <c r="B49" s="38"/>
      <c r="C49" s="50" t="s">
        <v>10</v>
      </c>
      <c r="D49" s="51">
        <v>1</v>
      </c>
      <c r="E49" s="51">
        <v>1</v>
      </c>
      <c r="F49" s="51">
        <v>1</v>
      </c>
      <c r="G49" s="51">
        <v>1</v>
      </c>
      <c r="H49" s="51">
        <v>1</v>
      </c>
      <c r="I49" s="51">
        <v>1</v>
      </c>
      <c r="J49" s="51">
        <v>1</v>
      </c>
    </row>
    <row r="50" spans="1:21" x14ac:dyDescent="0.25">
      <c r="B50" s="38"/>
      <c r="D50" s="52"/>
      <c r="E50" s="52"/>
      <c r="F50" s="52"/>
      <c r="G50" s="52"/>
      <c r="H50" s="52"/>
    </row>
    <row r="51" spans="1:21" x14ac:dyDescent="0.25">
      <c r="B51" s="38"/>
    </row>
    <row r="52" spans="1:21" hidden="1" x14ac:dyDescent="0.25">
      <c r="B52" s="38"/>
    </row>
    <row r="53" spans="1:21" hidden="1" x14ac:dyDescent="0.25">
      <c r="B53" s="38"/>
      <c r="C53" s="31" t="s">
        <v>99</v>
      </c>
    </row>
    <row r="54" spans="1:21" hidden="1" x14ac:dyDescent="0.25">
      <c r="B54" s="38"/>
      <c r="C54" s="31" t="s">
        <v>311</v>
      </c>
    </row>
    <row r="55" spans="1:21" ht="15" hidden="1" customHeight="1" x14ac:dyDescent="0.25">
      <c r="B55" s="38"/>
      <c r="C55" s="59"/>
      <c r="D55" s="42" t="str">
        <f>CONCATENATE(C54,"  ",E56," - ",J56)</f>
        <v>Mediana de disponibilidad en meses medicamentos de Reactivos de Laboratorio en Almacén Regional  jun-2017 - Sep-2018</v>
      </c>
      <c r="E55" s="42"/>
      <c r="F55" s="42"/>
      <c r="G55" s="42"/>
      <c r="H55" s="42"/>
      <c r="I55" s="43"/>
      <c r="J55" s="43"/>
    </row>
    <row r="56" spans="1:21" hidden="1" x14ac:dyDescent="0.25">
      <c r="B56" s="38"/>
      <c r="C56" s="44"/>
      <c r="D56" s="79" t="s">
        <v>304</v>
      </c>
      <c r="E56" s="80" t="s">
        <v>305</v>
      </c>
      <c r="F56" s="80" t="s">
        <v>306</v>
      </c>
      <c r="G56" s="80" t="s">
        <v>307</v>
      </c>
      <c r="H56" s="80" t="s">
        <v>308</v>
      </c>
      <c r="I56" s="80" t="s">
        <v>309</v>
      </c>
      <c r="J56" s="80" t="s">
        <v>324</v>
      </c>
    </row>
    <row r="57" spans="1:21" hidden="1" x14ac:dyDescent="0.25">
      <c r="B57" s="38"/>
      <c r="C57" s="45" t="s">
        <v>110</v>
      </c>
      <c r="D57" s="46">
        <v>5</v>
      </c>
      <c r="E57" s="46">
        <v>5</v>
      </c>
      <c r="F57" s="46">
        <v>5</v>
      </c>
      <c r="G57" s="46">
        <v>5</v>
      </c>
      <c r="H57" s="46">
        <v>5</v>
      </c>
      <c r="I57" s="46">
        <v>5</v>
      </c>
      <c r="J57" s="46">
        <v>5</v>
      </c>
    </row>
    <row r="58" spans="1:21" hidden="1" x14ac:dyDescent="0.25">
      <c r="B58" s="38"/>
      <c r="C58" s="47" t="s">
        <v>0</v>
      </c>
      <c r="D58" s="48"/>
      <c r="E58" s="48"/>
      <c r="F58" s="48"/>
      <c r="G58" s="48"/>
      <c r="H58" s="48"/>
      <c r="I58" s="49" t="s">
        <v>286</v>
      </c>
      <c r="J58" s="49" t="str">
        <f>IFERROR('reg-datos'!Q159,"")</f>
        <v/>
      </c>
    </row>
    <row r="59" spans="1:21" hidden="1" x14ac:dyDescent="0.25">
      <c r="B59" s="38"/>
      <c r="C59" s="50" t="s">
        <v>10</v>
      </c>
      <c r="D59" s="51">
        <v>1</v>
      </c>
      <c r="E59" s="51">
        <v>1</v>
      </c>
      <c r="F59" s="51">
        <v>1</v>
      </c>
      <c r="G59" s="51">
        <v>1</v>
      </c>
      <c r="H59" s="51">
        <v>1</v>
      </c>
      <c r="I59" s="51">
        <v>1</v>
      </c>
      <c r="J59" s="51">
        <v>1</v>
      </c>
    </row>
    <row r="60" spans="1:21" hidden="1" x14ac:dyDescent="0.25">
      <c r="B60" s="38"/>
      <c r="D60" s="52"/>
      <c r="E60" s="52"/>
      <c r="F60" s="52"/>
      <c r="G60" s="52"/>
      <c r="H60" s="52"/>
    </row>
    <row r="61" spans="1:21" ht="15.75" hidden="1" thickBot="1" x14ac:dyDescent="0.3">
      <c r="B61" s="60"/>
    </row>
    <row r="62" spans="1:21" ht="15.75" hidden="1" customHeight="1" x14ac:dyDescent="0.25">
      <c r="A62" s="61"/>
      <c r="B62" s="83"/>
      <c r="C62" s="84" t="s">
        <v>100</v>
      </c>
      <c r="D62" s="62"/>
      <c r="E62" s="62"/>
      <c r="F62" s="62"/>
      <c r="G62" s="63"/>
      <c r="H62" s="13"/>
      <c r="I62" s="434"/>
      <c r="J62" s="434"/>
      <c r="K62" s="434"/>
      <c r="L62" s="434"/>
      <c r="M62" s="64"/>
      <c r="N62" s="64"/>
      <c r="O62" s="64"/>
      <c r="P62" s="64"/>
      <c r="Q62" s="64"/>
      <c r="R62" s="65"/>
      <c r="S62" s="65"/>
      <c r="T62" s="65"/>
      <c r="U62" s="13"/>
    </row>
    <row r="63" spans="1:21" hidden="1" x14ac:dyDescent="0.25">
      <c r="B63" s="60"/>
      <c r="C63" s="31" t="s">
        <v>312</v>
      </c>
    </row>
    <row r="64" spans="1:21" ht="15" hidden="1" customHeight="1" x14ac:dyDescent="0.25">
      <c r="B64" s="38"/>
      <c r="C64" s="66"/>
      <c r="D64" s="42" t="str">
        <f>CONCATENATE(C63,"  ",E65," - ",J65)</f>
        <v>Mediana de disponibilidad en meses medicamentos de Materno Infantil en Almacén Regional  jun-2017 - Sep-2018</v>
      </c>
      <c r="E64" s="42"/>
      <c r="F64" s="42"/>
      <c r="G64" s="42"/>
      <c r="H64" s="42"/>
      <c r="I64" s="43"/>
      <c r="J64" s="43"/>
    </row>
    <row r="65" spans="2:10" hidden="1" x14ac:dyDescent="0.25">
      <c r="B65" s="38"/>
      <c r="C65" s="44"/>
      <c r="D65" s="79" t="s">
        <v>304</v>
      </c>
      <c r="E65" s="80" t="s">
        <v>305</v>
      </c>
      <c r="F65" s="80" t="s">
        <v>306</v>
      </c>
      <c r="G65" s="80" t="s">
        <v>307</v>
      </c>
      <c r="H65" s="80" t="s">
        <v>308</v>
      </c>
      <c r="I65" s="80" t="s">
        <v>309</v>
      </c>
      <c r="J65" s="80" t="s">
        <v>324</v>
      </c>
    </row>
    <row r="66" spans="2:10" hidden="1" x14ac:dyDescent="0.25">
      <c r="B66" s="38"/>
      <c r="C66" s="45" t="s">
        <v>110</v>
      </c>
      <c r="D66" s="46">
        <v>5</v>
      </c>
      <c r="E66" s="46">
        <v>5</v>
      </c>
      <c r="F66" s="46">
        <v>5</v>
      </c>
      <c r="G66" s="46">
        <v>5</v>
      </c>
      <c r="H66" s="46">
        <v>5</v>
      </c>
      <c r="I66" s="46">
        <v>5</v>
      </c>
      <c r="J66" s="46">
        <v>5</v>
      </c>
    </row>
    <row r="67" spans="2:10" hidden="1" x14ac:dyDescent="0.25">
      <c r="B67" s="38"/>
      <c r="C67" s="47" t="s">
        <v>0</v>
      </c>
      <c r="D67" s="48"/>
      <c r="E67" s="48"/>
      <c r="F67" s="48"/>
      <c r="G67" s="48"/>
      <c r="H67" s="48"/>
      <c r="I67" s="49" t="s">
        <v>286</v>
      </c>
      <c r="J67" s="49" t="str">
        <f>IFERROR('reg-datos'!Q178,"")</f>
        <v/>
      </c>
    </row>
    <row r="68" spans="2:10" hidden="1" x14ac:dyDescent="0.25">
      <c r="B68" s="38"/>
      <c r="C68" s="50" t="s">
        <v>10</v>
      </c>
      <c r="D68" s="51">
        <v>1</v>
      </c>
      <c r="E68" s="51">
        <v>1</v>
      </c>
      <c r="F68" s="51">
        <v>1</v>
      </c>
      <c r="G68" s="51">
        <v>1</v>
      </c>
      <c r="H68" s="51">
        <v>1</v>
      </c>
      <c r="I68" s="51">
        <v>1</v>
      </c>
      <c r="J68" s="51">
        <v>1</v>
      </c>
    </row>
    <row r="69" spans="2:10" hidden="1" x14ac:dyDescent="0.25">
      <c r="B69" s="38"/>
      <c r="D69" s="52"/>
      <c r="E69" s="52"/>
      <c r="F69" s="52"/>
      <c r="G69" s="52"/>
      <c r="H69" s="52"/>
    </row>
    <row r="70" spans="2:10" hidden="1" x14ac:dyDescent="0.25">
      <c r="B70" s="38"/>
    </row>
    <row r="71" spans="2:10" hidden="1" x14ac:dyDescent="0.25">
      <c r="B71" s="38"/>
      <c r="C71" s="31" t="s">
        <v>101</v>
      </c>
    </row>
    <row r="72" spans="2:10" hidden="1" x14ac:dyDescent="0.25">
      <c r="B72" s="38"/>
      <c r="C72" s="31" t="s">
        <v>313</v>
      </c>
    </row>
    <row r="73" spans="2:10" ht="15" hidden="1" customHeight="1" x14ac:dyDescent="0.25">
      <c r="B73" s="38"/>
      <c r="C73" s="67"/>
      <c r="D73" s="42" t="str">
        <f>CONCATENATE(C72,"  ",E74," - ",J74)</f>
        <v>Mediana de disponibilidad en meses de Insumo Medico Quirúrgico en Almacén Regional  jun-2017 - Sep-2018</v>
      </c>
      <c r="E73" s="42"/>
      <c r="F73" s="42"/>
      <c r="G73" s="42"/>
      <c r="H73" s="42"/>
      <c r="I73" s="43"/>
      <c r="J73" s="43"/>
    </row>
    <row r="74" spans="2:10" hidden="1" x14ac:dyDescent="0.25">
      <c r="B74" s="38"/>
      <c r="C74" s="44"/>
      <c r="D74" s="79" t="s">
        <v>304</v>
      </c>
      <c r="E74" s="80" t="s">
        <v>305</v>
      </c>
      <c r="F74" s="80" t="s">
        <v>306</v>
      </c>
      <c r="G74" s="80" t="s">
        <v>307</v>
      </c>
      <c r="H74" s="80" t="s">
        <v>308</v>
      </c>
      <c r="I74" s="80" t="s">
        <v>309</v>
      </c>
      <c r="J74" s="80" t="s">
        <v>324</v>
      </c>
    </row>
    <row r="75" spans="2:10" hidden="1" x14ac:dyDescent="0.25">
      <c r="B75" s="38"/>
      <c r="C75" s="45" t="s">
        <v>110</v>
      </c>
      <c r="D75" s="46">
        <v>5</v>
      </c>
      <c r="E75" s="46">
        <v>5</v>
      </c>
      <c r="F75" s="46">
        <v>5</v>
      </c>
      <c r="G75" s="46">
        <v>5</v>
      </c>
      <c r="H75" s="46">
        <v>5</v>
      </c>
      <c r="I75" s="46">
        <v>5</v>
      </c>
      <c r="J75" s="46">
        <v>5</v>
      </c>
    </row>
    <row r="76" spans="2:10" hidden="1" x14ac:dyDescent="0.25">
      <c r="B76" s="38"/>
      <c r="C76" s="47" t="s">
        <v>0</v>
      </c>
      <c r="D76" s="48"/>
      <c r="E76" s="48"/>
      <c r="F76" s="48"/>
      <c r="G76" s="48"/>
      <c r="H76" s="48"/>
      <c r="I76" s="49" t="s">
        <v>286</v>
      </c>
      <c r="J76" s="49" t="str">
        <f>IFERROR('reg-datos'!Q195,"")</f>
        <v/>
      </c>
    </row>
    <row r="77" spans="2:10" hidden="1" x14ac:dyDescent="0.25">
      <c r="B77" s="38"/>
      <c r="C77" s="50" t="s">
        <v>10</v>
      </c>
      <c r="D77" s="51">
        <v>1</v>
      </c>
      <c r="E77" s="51">
        <v>1</v>
      </c>
      <c r="F77" s="51">
        <v>1</v>
      </c>
      <c r="G77" s="51">
        <v>1</v>
      </c>
      <c r="H77" s="51">
        <v>1</v>
      </c>
      <c r="I77" s="51">
        <v>1</v>
      </c>
      <c r="J77" s="51">
        <v>1</v>
      </c>
    </row>
    <row r="78" spans="2:10" hidden="1" x14ac:dyDescent="0.25">
      <c r="B78" s="38"/>
      <c r="D78" s="52"/>
      <c r="E78" s="52"/>
      <c r="F78" s="52"/>
      <c r="G78" s="52"/>
      <c r="H78" s="52"/>
    </row>
    <row r="79" spans="2:10" hidden="1" x14ac:dyDescent="0.25">
      <c r="B79" s="38"/>
    </row>
    <row r="80" spans="2:10" x14ac:dyDescent="0.25">
      <c r="B80" s="38"/>
      <c r="C80" s="31" t="s">
        <v>109</v>
      </c>
    </row>
    <row r="81" spans="2:6" ht="15" customHeight="1" x14ac:dyDescent="0.25">
      <c r="B81" s="38"/>
      <c r="C81" s="68" t="s">
        <v>292</v>
      </c>
      <c r="D81" s="129">
        <v>44805</v>
      </c>
      <c r="E81" s="30"/>
    </row>
    <row r="82" spans="2:6" ht="75" x14ac:dyDescent="0.25">
      <c r="B82" s="38"/>
      <c r="C82" s="69" t="s">
        <v>292</v>
      </c>
      <c r="D82" s="69" t="s">
        <v>323</v>
      </c>
      <c r="E82" s="69" t="s">
        <v>320</v>
      </c>
      <c r="F82" s="70" t="s">
        <v>182</v>
      </c>
    </row>
    <row r="83" spans="2:6" x14ac:dyDescent="0.25">
      <c r="B83" s="38"/>
      <c r="C83" s="428" t="s">
        <v>358</v>
      </c>
      <c r="D83" s="432">
        <v>92595</v>
      </c>
      <c r="E83" s="432">
        <v>28288</v>
      </c>
      <c r="F83" s="71">
        <f>E83/D83</f>
        <v>0.30550245693611966</v>
      </c>
    </row>
    <row r="84" spans="2:6" x14ac:dyDescent="0.25">
      <c r="B84" s="38"/>
      <c r="C84" s="429" t="s">
        <v>350</v>
      </c>
      <c r="D84" s="432">
        <v>80299</v>
      </c>
      <c r="E84" s="432">
        <v>124584</v>
      </c>
      <c r="F84" s="71">
        <f>E84/D84</f>
        <v>1.551501264025704</v>
      </c>
    </row>
    <row r="85" spans="2:6" x14ac:dyDescent="0.25">
      <c r="B85" s="38"/>
      <c r="C85" s="428" t="s">
        <v>351</v>
      </c>
      <c r="D85" s="432">
        <v>68055</v>
      </c>
      <c r="E85" s="432">
        <v>99475</v>
      </c>
      <c r="F85" s="71">
        <f>E85/D85</f>
        <v>1.4616854015134817</v>
      </c>
    </row>
    <row r="86" spans="2:6" x14ac:dyDescent="0.25">
      <c r="B86" s="38"/>
      <c r="C86" s="429" t="s">
        <v>352</v>
      </c>
      <c r="D86" s="432">
        <v>52100</v>
      </c>
      <c r="E86" s="432">
        <v>90451</v>
      </c>
      <c r="F86" s="71">
        <f>E86/D86</f>
        <v>1.7361036468330133</v>
      </c>
    </row>
    <row r="87" spans="2:6" x14ac:dyDescent="0.25">
      <c r="B87" s="38"/>
      <c r="C87" s="428" t="s">
        <v>353</v>
      </c>
      <c r="D87" s="432">
        <v>39699</v>
      </c>
      <c r="E87" s="432">
        <v>36526</v>
      </c>
      <c r="F87" s="71">
        <f>E87/D87</f>
        <v>0.9200735534900123</v>
      </c>
    </row>
    <row r="88" spans="2:6" x14ac:dyDescent="0.25">
      <c r="B88" s="38"/>
      <c r="C88" s="72" t="s">
        <v>1</v>
      </c>
      <c r="D88" s="72"/>
      <c r="E88" s="72"/>
      <c r="F88" s="73">
        <f>COUNTIF($F$83:$F$87,"&gt;0.1")/COUNTIF($F$83:$F$87,"&gt;=0")</f>
        <v>1</v>
      </c>
    </row>
    <row r="89" spans="2:6" x14ac:dyDescent="0.25">
      <c r="B89" s="38"/>
      <c r="C89" s="74" t="s">
        <v>2</v>
      </c>
      <c r="D89" s="74"/>
      <c r="E89" s="74"/>
      <c r="F89" s="75">
        <f>COUNTIF(F83:F87,"&lt;=0.1")/COUNTIF(F83:F87,"&gt;=0")</f>
        <v>0</v>
      </c>
    </row>
    <row r="90" spans="2:6" x14ac:dyDescent="0.25">
      <c r="B90" s="38"/>
      <c r="C90" s="74" t="s">
        <v>3</v>
      </c>
      <c r="D90" s="74"/>
      <c r="E90" s="74"/>
      <c r="F90" s="75">
        <f>(COUNTIF(F83:F87,"&lt;2")-COUNTIF(F83:F87,"&lt;0.1"))/COUNTIF(F83:F87,"&gt;=0")</f>
        <v>1</v>
      </c>
    </row>
    <row r="91" spans="2:6" x14ac:dyDescent="0.25">
      <c r="B91" s="38"/>
      <c r="C91" s="74" t="s">
        <v>5</v>
      </c>
      <c r="D91" s="74"/>
      <c r="E91" s="74"/>
      <c r="F91" s="75">
        <f>(COUNTIF(F83:F87,"&lt;=6")-COUNTIF(F83:F87,"&lt;1"))/COUNTIF(F83:F87,"&gt;=0")</f>
        <v>0.6</v>
      </c>
    </row>
    <row r="92" spans="2:6" x14ac:dyDescent="0.25">
      <c r="B92" s="38"/>
      <c r="C92" s="76" t="s">
        <v>6</v>
      </c>
      <c r="D92" s="76"/>
      <c r="E92" s="76"/>
      <c r="F92" s="77">
        <f>COUNTIF(F83:F87,"&gt;6")/COUNTIF(F83:F87,"&gt;=0")</f>
        <v>0</v>
      </c>
    </row>
    <row r="93" spans="2:6" x14ac:dyDescent="0.25">
      <c r="F93" s="431">
        <f>MEDIAN(F83:F87)</f>
        <v>1.4616854015134817</v>
      </c>
    </row>
    <row r="95" spans="2:6" ht="15.75" x14ac:dyDescent="0.25">
      <c r="C95" t="s">
        <v>322</v>
      </c>
    </row>
    <row r="96" spans="2:6" x14ac:dyDescent="0.25">
      <c r="C96" t="str">
        <f>CONCATENATE($C$95,"_",$J$8)</f>
        <v>SEMAFORO: Alertas de stocks en almacén central (Mediana de disponibilidad)_jun-2023</v>
      </c>
      <c r="E96" s="135"/>
    </row>
  </sheetData>
  <autoFilter ref="C82:F93" xr:uid="{00000000-0009-0000-0000-000000000000}">
    <sortState xmlns:xlrd2="http://schemas.microsoft.com/office/spreadsheetml/2017/richdata2" ref="C83:F93">
      <sortCondition descending="1" ref="D82:D87"/>
    </sortState>
  </autoFilter>
  <mergeCells count="2">
    <mergeCell ref="I62:L62"/>
    <mergeCell ref="H6:J6"/>
  </mergeCells>
  <conditionalFormatting sqref="F82">
    <cfRule type="cellIs" dxfId="1" priority="1" operator="equal">
      <formula>0</formula>
    </cfRule>
  </conditionalFormatting>
  <pageMargins left="0.7" right="0.7" top="0.75" bottom="0.75" header="0.3" footer="0.3"/>
  <pageSetup scale="80"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238"/>
  <sheetViews>
    <sheetView showGridLines="0" zoomScale="70" zoomScaleNormal="70" workbookViewId="0">
      <pane xSplit="12" ySplit="8" topLeftCell="M9" activePane="bottomRight" state="frozen"/>
      <selection pane="topRight" activeCell="M1" sqref="M1"/>
      <selection pane="bottomLeft" activeCell="A9" sqref="A9"/>
      <selection pane="bottomRight" activeCell="Q8" sqref="Q8"/>
    </sheetView>
  </sheetViews>
  <sheetFormatPr baseColWidth="10" defaultColWidth="11.42578125" defaultRowHeight="12.75" x14ac:dyDescent="0.2"/>
  <cols>
    <col min="1" max="1" width="1.140625" style="1" customWidth="1"/>
    <col min="2" max="2" width="3.28515625" style="1" hidden="1" customWidth="1"/>
    <col min="3" max="3" width="2.85546875" style="1" hidden="1" customWidth="1"/>
    <col min="4" max="4" width="2.7109375" style="1" hidden="1" customWidth="1"/>
    <col min="5" max="5" width="14.42578125" style="1" hidden="1" customWidth="1"/>
    <col min="6" max="6" width="4" style="1" hidden="1" customWidth="1"/>
    <col min="7" max="7" width="16" style="1" hidden="1" customWidth="1"/>
    <col min="8" max="8" width="25.42578125" style="1" hidden="1" customWidth="1"/>
    <col min="9" max="9" width="12.140625" style="1" customWidth="1"/>
    <col min="10" max="10" width="12.28515625" style="1" customWidth="1"/>
    <col min="11" max="11" width="13.42578125" style="1" customWidth="1"/>
    <col min="12" max="12" width="66.7109375" style="1" customWidth="1"/>
    <col min="13" max="16" width="11.42578125" style="1" customWidth="1"/>
    <col min="17" max="17" width="17.28515625" style="1" customWidth="1"/>
    <col min="18" max="18" width="22.140625" style="1" customWidth="1"/>
    <col min="19" max="19" width="4.7109375" style="1" customWidth="1"/>
    <col min="20" max="20" width="0.85546875" style="1" customWidth="1"/>
    <col min="21" max="21" width="31.42578125" style="1" customWidth="1"/>
    <col min="22" max="22" width="16.28515625" style="1" customWidth="1"/>
    <col min="23" max="23" width="18.85546875" style="1" bestFit="1" customWidth="1"/>
    <col min="24" max="24" width="11.42578125" style="1"/>
    <col min="25" max="25" width="13" style="1" customWidth="1"/>
    <col min="26" max="26" width="15.5703125" style="1" customWidth="1"/>
    <col min="27" max="27" width="14.28515625" style="1" customWidth="1"/>
    <col min="28" max="33" width="11.42578125" style="1"/>
    <col min="34" max="34" width="8.7109375" style="1" bestFit="1" customWidth="1"/>
    <col min="35" max="37" width="11.42578125" style="1" customWidth="1"/>
    <col min="38" max="16384" width="11.42578125" style="1"/>
  </cols>
  <sheetData>
    <row r="1" spans="1:34" ht="18.75" x14ac:dyDescent="0.2">
      <c r="A1" s="136"/>
      <c r="B1" s="136"/>
      <c r="C1" s="136"/>
      <c r="D1" s="136"/>
      <c r="E1" s="136"/>
      <c r="F1" s="136"/>
      <c r="G1" s="136"/>
      <c r="H1" s="136"/>
      <c r="I1" s="136"/>
      <c r="J1" s="415" t="s">
        <v>189</v>
      </c>
      <c r="K1" s="136"/>
      <c r="L1" s="136"/>
      <c r="M1" s="136"/>
      <c r="N1" s="136"/>
      <c r="O1" s="136"/>
      <c r="P1" s="136"/>
      <c r="Q1" s="136"/>
      <c r="R1" s="136"/>
      <c r="S1" s="136"/>
      <c r="T1" s="136"/>
      <c r="U1" s="136"/>
      <c r="V1" s="136"/>
      <c r="W1" s="136"/>
      <c r="X1" s="136"/>
    </row>
    <row r="2" spans="1:34" x14ac:dyDescent="0.2">
      <c r="A2" s="136"/>
      <c r="B2" s="136"/>
      <c r="C2" s="136"/>
      <c r="D2" s="136"/>
      <c r="E2" s="136"/>
      <c r="F2" s="136"/>
      <c r="G2" s="136"/>
      <c r="H2" s="136"/>
      <c r="I2" s="136"/>
      <c r="J2" s="137" t="s">
        <v>190</v>
      </c>
      <c r="K2" s="136"/>
      <c r="L2" s="136"/>
      <c r="M2" s="136"/>
      <c r="N2" s="136"/>
      <c r="O2" s="136"/>
      <c r="P2" s="136"/>
      <c r="Q2" s="136"/>
      <c r="R2" s="136"/>
      <c r="S2" s="136"/>
      <c r="T2" s="136"/>
      <c r="U2" s="136"/>
      <c r="V2" s="136"/>
      <c r="W2" s="136"/>
      <c r="X2" s="136"/>
    </row>
    <row r="3" spans="1:34" s="2" customFormat="1" ht="15.75" x14ac:dyDescent="0.2">
      <c r="A3" s="138"/>
      <c r="B3" s="138"/>
      <c r="C3" s="138"/>
      <c r="D3" s="138"/>
      <c r="E3" s="138"/>
      <c r="F3" s="138"/>
      <c r="G3" s="138"/>
      <c r="H3" s="138"/>
      <c r="I3" s="138"/>
      <c r="J3" s="139" t="s">
        <v>188</v>
      </c>
      <c r="K3" s="138"/>
      <c r="L3" s="138"/>
      <c r="M3" s="138"/>
      <c r="N3" s="138"/>
      <c r="O3" s="138"/>
      <c r="P3" s="138"/>
      <c r="Q3" s="138"/>
      <c r="R3" s="138"/>
      <c r="S3" s="138"/>
      <c r="T3" s="138"/>
      <c r="U3" s="138"/>
      <c r="V3" s="138"/>
      <c r="W3" s="138"/>
      <c r="X3" s="138"/>
    </row>
    <row r="4" spans="1:34" ht="15.75" x14ac:dyDescent="0.2">
      <c r="A4" s="136"/>
      <c r="B4" s="136"/>
      <c r="C4" s="136"/>
      <c r="D4" s="136"/>
      <c r="E4" s="136"/>
      <c r="F4" s="136"/>
      <c r="G4" s="136"/>
      <c r="H4" s="136"/>
      <c r="I4" s="140"/>
      <c r="J4" s="139"/>
      <c r="K4" s="139"/>
      <c r="L4" s="139"/>
      <c r="M4" s="139"/>
      <c r="N4" s="136"/>
      <c r="O4" s="136"/>
      <c r="P4" s="136"/>
      <c r="Q4" s="136"/>
      <c r="R4" s="136"/>
      <c r="S4" s="136"/>
      <c r="T4" s="136"/>
      <c r="U4" s="136"/>
      <c r="V4" s="136"/>
      <c r="W4" s="136"/>
      <c r="X4" s="136"/>
    </row>
    <row r="5" spans="1:34" ht="15.75" customHeight="1" x14ac:dyDescent="0.2">
      <c r="A5" s="136"/>
      <c r="B5" s="141"/>
      <c r="C5" s="141"/>
      <c r="D5" s="141"/>
      <c r="E5" s="141"/>
      <c r="F5" s="436"/>
      <c r="G5" s="436"/>
      <c r="H5" s="141"/>
      <c r="I5" s="142" t="s">
        <v>93</v>
      </c>
      <c r="J5" s="390" t="s">
        <v>362</v>
      </c>
      <c r="K5" s="143"/>
      <c r="L5" s="142" t="s">
        <v>105</v>
      </c>
      <c r="M5" s="144">
        <v>45108</v>
      </c>
      <c r="N5" s="136"/>
      <c r="O5" s="145"/>
      <c r="P5" s="136"/>
      <c r="Q5" s="146"/>
      <c r="R5" s="146"/>
      <c r="S5" s="136"/>
      <c r="T5" s="136"/>
      <c r="U5" s="136"/>
      <c r="V5" s="136"/>
      <c r="W5" s="136"/>
      <c r="X5" s="136"/>
    </row>
    <row r="6" spans="1:34" ht="19.5" customHeight="1" x14ac:dyDescent="0.2">
      <c r="A6" s="136"/>
      <c r="B6" s="451" t="s">
        <v>13</v>
      </c>
      <c r="C6" s="451" t="s">
        <v>14</v>
      </c>
      <c r="D6" s="451" t="s">
        <v>15</v>
      </c>
      <c r="E6" s="451" t="s">
        <v>16</v>
      </c>
      <c r="F6" s="437" t="s">
        <v>17</v>
      </c>
      <c r="G6" s="438"/>
      <c r="H6" s="451" t="s">
        <v>18</v>
      </c>
      <c r="I6" s="136"/>
      <c r="J6" s="136"/>
      <c r="K6" s="136"/>
      <c r="L6" s="136"/>
      <c r="M6" s="147"/>
      <c r="N6" s="147"/>
      <c r="O6" s="147"/>
      <c r="P6" s="147"/>
      <c r="Q6" s="136"/>
      <c r="R6" s="136"/>
      <c r="S6" s="148"/>
      <c r="T6" s="136"/>
      <c r="U6" s="136"/>
      <c r="V6" s="136"/>
      <c r="W6" s="136"/>
      <c r="X6" s="136"/>
    </row>
    <row r="7" spans="1:34" ht="12.75" customHeight="1" x14ac:dyDescent="0.2">
      <c r="A7" s="136"/>
      <c r="B7" s="452"/>
      <c r="C7" s="452"/>
      <c r="D7" s="452"/>
      <c r="E7" s="452"/>
      <c r="F7" s="439"/>
      <c r="G7" s="440"/>
      <c r="H7" s="452"/>
      <c r="I7" s="456" t="s">
        <v>73</v>
      </c>
      <c r="J7" s="456" t="s">
        <v>11</v>
      </c>
      <c r="K7" s="456" t="s">
        <v>12</v>
      </c>
      <c r="L7" s="454" t="s">
        <v>319</v>
      </c>
      <c r="M7" s="443" t="s">
        <v>131</v>
      </c>
      <c r="N7" s="444"/>
      <c r="O7" s="444"/>
      <c r="P7" s="444"/>
      <c r="Q7" s="149">
        <f>1/1</f>
        <v>1</v>
      </c>
      <c r="R7" s="150">
        <f>133/182</f>
        <v>0.73076923076923073</v>
      </c>
      <c r="S7" s="148"/>
      <c r="T7" s="136"/>
      <c r="U7" s="136"/>
      <c r="V7" s="136"/>
      <c r="W7" s="136"/>
      <c r="X7" s="136"/>
    </row>
    <row r="8" spans="1:34" ht="51.75" thickBot="1" x14ac:dyDescent="0.25">
      <c r="A8" s="136"/>
      <c r="B8" s="453"/>
      <c r="C8" s="453"/>
      <c r="D8" s="453"/>
      <c r="E8" s="453"/>
      <c r="F8" s="441"/>
      <c r="G8" s="442"/>
      <c r="H8" s="453"/>
      <c r="I8" s="457"/>
      <c r="J8" s="457"/>
      <c r="K8" s="457"/>
      <c r="L8" s="455"/>
      <c r="M8" s="420" t="s">
        <v>329</v>
      </c>
      <c r="N8" s="421" t="s">
        <v>330</v>
      </c>
      <c r="O8" s="422" t="s">
        <v>331</v>
      </c>
      <c r="P8" s="423" t="s">
        <v>332</v>
      </c>
      <c r="Q8" s="399" t="s">
        <v>182</v>
      </c>
      <c r="R8" s="151" t="s">
        <v>108</v>
      </c>
      <c r="S8" s="148"/>
      <c r="T8" s="136"/>
      <c r="U8" s="152"/>
      <c r="V8" s="153" t="s">
        <v>183</v>
      </c>
      <c r="W8" s="153" t="s">
        <v>184</v>
      </c>
      <c r="X8" s="136"/>
      <c r="Z8" s="2"/>
      <c r="AA8" s="16"/>
      <c r="AB8" s="17"/>
      <c r="AC8" s="17"/>
      <c r="AD8" s="17"/>
      <c r="AE8" s="17"/>
      <c r="AF8" s="17"/>
      <c r="AG8" s="18"/>
      <c r="AH8" s="19"/>
    </row>
    <row r="9" spans="1:34" ht="15" customHeight="1" thickTop="1" x14ac:dyDescent="0.2">
      <c r="A9" s="136"/>
      <c r="B9" s="154"/>
      <c r="C9" s="154"/>
      <c r="D9" s="154"/>
      <c r="E9" s="154"/>
      <c r="F9" s="154"/>
      <c r="G9" s="154"/>
      <c r="H9" s="154"/>
      <c r="I9" s="155" t="s">
        <v>94</v>
      </c>
      <c r="J9" s="154"/>
      <c r="K9" s="154"/>
      <c r="L9" s="416"/>
      <c r="M9" s="418"/>
      <c r="N9" s="414"/>
      <c r="O9" s="414"/>
      <c r="P9" s="414"/>
      <c r="Q9" s="417" t="s">
        <v>107</v>
      </c>
      <c r="R9" s="424" t="s">
        <v>333</v>
      </c>
      <c r="S9" s="148"/>
      <c r="T9" s="136"/>
      <c r="U9" s="156" t="s">
        <v>334</v>
      </c>
      <c r="V9" s="427">
        <v>0.82</v>
      </c>
      <c r="W9" s="157">
        <v>0.93</v>
      </c>
      <c r="X9" s="136"/>
    </row>
    <row r="10" spans="1:34" ht="15" customHeight="1" x14ac:dyDescent="0.25">
      <c r="A10" s="136"/>
      <c r="B10" s="158" t="s">
        <v>13</v>
      </c>
      <c r="C10" s="158"/>
      <c r="D10" s="159"/>
      <c r="E10" s="158" t="s">
        <v>19</v>
      </c>
      <c r="F10" s="160"/>
      <c r="G10" s="161"/>
      <c r="H10" s="162" t="s">
        <v>24</v>
      </c>
      <c r="I10" s="445" t="s">
        <v>74</v>
      </c>
      <c r="J10" s="163" t="s">
        <v>133</v>
      </c>
      <c r="K10" s="164" t="s">
        <v>114</v>
      </c>
      <c r="L10" s="165" t="s">
        <v>31</v>
      </c>
      <c r="M10" s="428"/>
      <c r="N10" s="428"/>
      <c r="O10" s="428"/>
      <c r="P10" s="428"/>
      <c r="Q10" s="428"/>
      <c r="R10" s="166"/>
      <c r="S10" s="148"/>
      <c r="T10" s="136"/>
      <c r="U10" s="167" t="s">
        <v>340</v>
      </c>
      <c r="V10" s="168">
        <v>1</v>
      </c>
      <c r="W10" s="168">
        <v>1</v>
      </c>
      <c r="X10" s="136"/>
    </row>
    <row r="11" spans="1:34" ht="15" customHeight="1" x14ac:dyDescent="0.25">
      <c r="A11" s="136"/>
      <c r="B11" s="169" t="s">
        <v>13</v>
      </c>
      <c r="C11" s="169" t="s">
        <v>14</v>
      </c>
      <c r="D11" s="169" t="s">
        <v>15</v>
      </c>
      <c r="E11" s="170" t="s">
        <v>19</v>
      </c>
      <c r="F11" s="169"/>
      <c r="G11" s="171"/>
      <c r="H11" s="172" t="s">
        <v>24</v>
      </c>
      <c r="I11" s="446"/>
      <c r="J11" s="173" t="s">
        <v>134</v>
      </c>
      <c r="K11" s="174">
        <v>1605</v>
      </c>
      <c r="L11" s="175" t="s">
        <v>51</v>
      </c>
      <c r="M11" s="429">
        <v>2.125</v>
      </c>
      <c r="N11" s="429">
        <v>1.91</v>
      </c>
      <c r="O11" s="429">
        <v>1.5</v>
      </c>
      <c r="P11" s="429">
        <v>2.5</v>
      </c>
      <c r="Q11" s="429"/>
      <c r="R11" s="166">
        <f t="shared" ref="R11:R34" si="0">MEDIAN(M11:Q11)</f>
        <v>2.0175000000000001</v>
      </c>
      <c r="S11" s="148"/>
      <c r="T11" s="136"/>
      <c r="U11" s="167" t="s">
        <v>341</v>
      </c>
      <c r="V11" s="168">
        <v>1</v>
      </c>
      <c r="W11" s="168">
        <v>1</v>
      </c>
      <c r="X11" s="136"/>
    </row>
    <row r="12" spans="1:34" ht="15" customHeight="1" x14ac:dyDescent="0.25">
      <c r="A12" s="136"/>
      <c r="B12" s="169" t="s">
        <v>13</v>
      </c>
      <c r="C12" s="170"/>
      <c r="D12" s="176"/>
      <c r="E12" s="170" t="s">
        <v>19</v>
      </c>
      <c r="F12" s="169"/>
      <c r="G12" s="171"/>
      <c r="H12" s="172" t="s">
        <v>24</v>
      </c>
      <c r="I12" s="446"/>
      <c r="J12" s="173" t="s">
        <v>135</v>
      </c>
      <c r="K12" s="174">
        <v>1038</v>
      </c>
      <c r="L12" s="175" t="s">
        <v>32</v>
      </c>
      <c r="M12" s="428"/>
      <c r="N12" s="428"/>
      <c r="O12" s="428"/>
      <c r="P12" s="428"/>
      <c r="Q12" s="428"/>
      <c r="R12" s="166"/>
      <c r="S12" s="148"/>
      <c r="T12" s="136"/>
      <c r="U12" s="177" t="s">
        <v>345</v>
      </c>
      <c r="V12" s="168">
        <v>1</v>
      </c>
      <c r="W12" s="168">
        <v>1</v>
      </c>
      <c r="X12" s="136"/>
      <c r="AG12" s="3"/>
    </row>
    <row r="13" spans="1:34" ht="15" customHeight="1" x14ac:dyDescent="0.25">
      <c r="A13" s="136"/>
      <c r="B13" s="169" t="s">
        <v>13</v>
      </c>
      <c r="C13" s="169" t="s">
        <v>14</v>
      </c>
      <c r="D13" s="169" t="s">
        <v>15</v>
      </c>
      <c r="E13" s="170"/>
      <c r="F13" s="169"/>
      <c r="G13" s="171"/>
      <c r="H13" s="172" t="s">
        <v>24</v>
      </c>
      <c r="I13" s="446"/>
      <c r="J13" s="173" t="s">
        <v>136</v>
      </c>
      <c r="K13" s="174">
        <v>1045</v>
      </c>
      <c r="L13" s="175" t="s">
        <v>115</v>
      </c>
      <c r="M13" s="429">
        <v>0.65</v>
      </c>
      <c r="N13" s="429">
        <v>1.1100000000000001</v>
      </c>
      <c r="O13" s="429">
        <v>0.75</v>
      </c>
      <c r="P13" s="429">
        <v>1.52</v>
      </c>
      <c r="Q13" s="429"/>
      <c r="R13" s="166">
        <f t="shared" si="0"/>
        <v>0.93</v>
      </c>
      <c r="S13" s="148"/>
      <c r="T13" s="136"/>
      <c r="U13" s="178" t="s">
        <v>346</v>
      </c>
      <c r="V13" s="168">
        <v>1</v>
      </c>
      <c r="W13" s="168">
        <v>1</v>
      </c>
      <c r="X13" s="136"/>
      <c r="AG13" s="4"/>
    </row>
    <row r="14" spans="1:34" ht="15" customHeight="1" x14ac:dyDescent="0.25">
      <c r="A14" s="136"/>
      <c r="B14" s="169" t="s">
        <v>13</v>
      </c>
      <c r="C14" s="169"/>
      <c r="D14" s="169"/>
      <c r="E14" s="170" t="s">
        <v>19</v>
      </c>
      <c r="F14" s="169"/>
      <c r="G14" s="171"/>
      <c r="H14" s="172" t="s">
        <v>24</v>
      </c>
      <c r="I14" s="446"/>
      <c r="J14" s="173" t="s">
        <v>137</v>
      </c>
      <c r="K14" s="179">
        <v>9042</v>
      </c>
      <c r="L14" s="175" t="s">
        <v>116</v>
      </c>
      <c r="M14" s="428">
        <v>1.58</v>
      </c>
      <c r="N14" s="428"/>
      <c r="O14" s="428"/>
      <c r="P14" s="428"/>
      <c r="Q14" s="428"/>
      <c r="R14" s="166">
        <f t="shared" si="0"/>
        <v>1.58</v>
      </c>
      <c r="S14" s="148"/>
      <c r="T14" s="136"/>
      <c r="U14" s="180" t="s">
        <v>287</v>
      </c>
      <c r="V14" s="181" t="str">
        <f>IFERROR($Q$154,"")</f>
        <v/>
      </c>
      <c r="W14" s="181" t="str">
        <f>IFERROR($R$154,"")</f>
        <v/>
      </c>
      <c r="X14" s="136"/>
      <c r="AG14" s="5"/>
    </row>
    <row r="15" spans="1:34" ht="15" customHeight="1" x14ac:dyDescent="0.25">
      <c r="A15" s="136"/>
      <c r="B15" s="169" t="s">
        <v>13</v>
      </c>
      <c r="C15" s="169" t="s">
        <v>14</v>
      </c>
      <c r="D15" s="169"/>
      <c r="E15" s="170" t="s">
        <v>19</v>
      </c>
      <c r="F15" s="169"/>
      <c r="G15" s="171"/>
      <c r="H15" s="172" t="s">
        <v>25</v>
      </c>
      <c r="I15" s="446"/>
      <c r="J15" s="173" t="s">
        <v>138</v>
      </c>
      <c r="K15" s="174">
        <v>9057</v>
      </c>
      <c r="L15" s="175" t="s">
        <v>33</v>
      </c>
      <c r="M15" s="429">
        <v>2</v>
      </c>
      <c r="N15" s="429">
        <v>1.25</v>
      </c>
      <c r="O15" s="429"/>
      <c r="P15" s="429">
        <v>8.5000000000000006E-2</v>
      </c>
      <c r="Q15" s="429"/>
      <c r="R15" s="166">
        <f t="shared" si="0"/>
        <v>1.25</v>
      </c>
      <c r="S15" s="148"/>
      <c r="T15" s="136"/>
      <c r="U15" s="182" t="s">
        <v>288</v>
      </c>
      <c r="V15" s="181" t="str">
        <f>IFERROR($Q$173,"")</f>
        <v/>
      </c>
      <c r="W15" s="181" t="str">
        <f>IFERROR($R$173,"")</f>
        <v/>
      </c>
      <c r="X15" s="136"/>
      <c r="AG15" s="6"/>
    </row>
    <row r="16" spans="1:34" ht="15" customHeight="1" x14ac:dyDescent="0.25">
      <c r="A16" s="136"/>
      <c r="B16" s="169" t="s">
        <v>13</v>
      </c>
      <c r="C16" s="169" t="s">
        <v>14</v>
      </c>
      <c r="D16" s="169" t="s">
        <v>15</v>
      </c>
      <c r="E16" s="170" t="s">
        <v>19</v>
      </c>
      <c r="F16" s="169"/>
      <c r="G16" s="171"/>
      <c r="H16" s="172" t="s">
        <v>25</v>
      </c>
      <c r="I16" s="446"/>
      <c r="J16" s="173" t="s">
        <v>8</v>
      </c>
      <c r="K16" s="174">
        <v>1640</v>
      </c>
      <c r="L16" s="175" t="s">
        <v>34</v>
      </c>
      <c r="M16" s="428">
        <v>1.25</v>
      </c>
      <c r="N16" s="428">
        <v>0.78</v>
      </c>
      <c r="O16" s="428">
        <v>0.88</v>
      </c>
      <c r="P16" s="428">
        <v>1.7350000000000001</v>
      </c>
      <c r="Q16" s="428"/>
      <c r="R16" s="166">
        <f t="shared" si="0"/>
        <v>1.0649999999999999</v>
      </c>
      <c r="S16" s="148"/>
      <c r="T16" s="136"/>
      <c r="U16" s="183" t="s">
        <v>289</v>
      </c>
      <c r="V16" s="184" t="str">
        <f>IFERROR($Q$190,"")</f>
        <v/>
      </c>
      <c r="W16" s="184" t="str">
        <f>IFERROR($R$190,"")</f>
        <v/>
      </c>
      <c r="X16" s="136"/>
      <c r="AG16" s="6"/>
    </row>
    <row r="17" spans="1:33" ht="15" customHeight="1" x14ac:dyDescent="0.25">
      <c r="A17" s="136"/>
      <c r="B17" s="169" t="s">
        <v>13</v>
      </c>
      <c r="C17" s="169" t="s">
        <v>14</v>
      </c>
      <c r="D17" s="169" t="s">
        <v>15</v>
      </c>
      <c r="E17" s="170" t="s">
        <v>19</v>
      </c>
      <c r="F17" s="169"/>
      <c r="G17" s="171"/>
      <c r="H17" s="172" t="s">
        <v>25</v>
      </c>
      <c r="I17" s="446"/>
      <c r="J17" s="173" t="s">
        <v>139</v>
      </c>
      <c r="K17" s="174">
        <v>1852</v>
      </c>
      <c r="L17" s="175" t="s">
        <v>35</v>
      </c>
      <c r="M17" s="429">
        <v>1.585</v>
      </c>
      <c r="N17" s="429">
        <v>3.33</v>
      </c>
      <c r="O17" s="429">
        <v>2.2200000000000002</v>
      </c>
      <c r="P17" s="429">
        <v>1.71</v>
      </c>
      <c r="Q17" s="429"/>
      <c r="R17" s="166">
        <f t="shared" si="0"/>
        <v>1.9650000000000001</v>
      </c>
      <c r="S17" s="148"/>
      <c r="T17" s="136"/>
      <c r="U17" s="136"/>
      <c r="V17" s="136"/>
      <c r="W17" s="136"/>
      <c r="X17" s="136"/>
      <c r="AG17" s="6"/>
    </row>
    <row r="18" spans="1:33" ht="15" customHeight="1" x14ac:dyDescent="0.25">
      <c r="A18" s="136"/>
      <c r="B18" s="170" t="s">
        <v>13</v>
      </c>
      <c r="C18" s="170" t="s">
        <v>14</v>
      </c>
      <c r="D18" s="176"/>
      <c r="E18" s="170" t="s">
        <v>19</v>
      </c>
      <c r="F18" s="169"/>
      <c r="G18" s="171"/>
      <c r="H18" s="172" t="s">
        <v>24</v>
      </c>
      <c r="I18" s="446"/>
      <c r="J18" s="173" t="s">
        <v>9</v>
      </c>
      <c r="K18" s="174">
        <v>1124</v>
      </c>
      <c r="L18" s="175" t="s">
        <v>36</v>
      </c>
      <c r="M18" s="428">
        <v>1.25</v>
      </c>
      <c r="N18" s="428">
        <v>1.82</v>
      </c>
      <c r="O18" s="428">
        <v>2.36</v>
      </c>
      <c r="P18" s="428">
        <v>2.5249999999999999</v>
      </c>
      <c r="Q18" s="428"/>
      <c r="R18" s="166">
        <f t="shared" si="0"/>
        <v>2.09</v>
      </c>
      <c r="S18" s="148"/>
      <c r="T18" s="136"/>
      <c r="U18" s="136"/>
      <c r="V18" s="136"/>
      <c r="W18" s="136"/>
      <c r="X18" s="136"/>
      <c r="AG18" s="6"/>
    </row>
    <row r="19" spans="1:33" ht="15" customHeight="1" x14ac:dyDescent="0.25">
      <c r="A19" s="136"/>
      <c r="B19" s="169" t="s">
        <v>13</v>
      </c>
      <c r="C19" s="169" t="s">
        <v>14</v>
      </c>
      <c r="D19" s="169"/>
      <c r="E19" s="170" t="s">
        <v>19</v>
      </c>
      <c r="F19" s="169"/>
      <c r="G19" s="171"/>
      <c r="H19" s="172" t="s">
        <v>24</v>
      </c>
      <c r="I19" s="446"/>
      <c r="J19" s="173" t="s">
        <v>140</v>
      </c>
      <c r="K19" s="174" t="s">
        <v>117</v>
      </c>
      <c r="L19" s="175" t="s">
        <v>118</v>
      </c>
      <c r="M19" s="429"/>
      <c r="N19" s="429"/>
      <c r="O19" s="429"/>
      <c r="P19" s="429"/>
      <c r="Q19" s="429"/>
      <c r="R19" s="166"/>
      <c r="S19" s="148"/>
      <c r="T19" s="136"/>
      <c r="U19" s="136"/>
      <c r="V19" s="136"/>
      <c r="W19" s="136"/>
      <c r="X19" s="136"/>
      <c r="AG19" s="6"/>
    </row>
    <row r="20" spans="1:33" ht="15" customHeight="1" x14ac:dyDescent="0.25">
      <c r="A20" s="136"/>
      <c r="B20" s="169" t="s">
        <v>13</v>
      </c>
      <c r="C20" s="169" t="s">
        <v>14</v>
      </c>
      <c r="D20" s="169" t="s">
        <v>15</v>
      </c>
      <c r="E20" s="170" t="s">
        <v>19</v>
      </c>
      <c r="F20" s="169"/>
      <c r="G20" s="171"/>
      <c r="H20" s="172" t="s">
        <v>24</v>
      </c>
      <c r="I20" s="446"/>
      <c r="J20" s="173" t="s">
        <v>141</v>
      </c>
      <c r="K20" s="174"/>
      <c r="L20" s="175" t="s">
        <v>251</v>
      </c>
      <c r="M20" s="428"/>
      <c r="N20" s="428">
        <v>1.585</v>
      </c>
      <c r="O20" s="428">
        <v>0.33</v>
      </c>
      <c r="P20" s="428">
        <v>2.5</v>
      </c>
      <c r="Q20" s="428"/>
      <c r="R20" s="166">
        <f t="shared" si="0"/>
        <v>1.585</v>
      </c>
      <c r="S20" s="148"/>
      <c r="T20" s="136"/>
      <c r="U20" s="136"/>
      <c r="V20" s="136"/>
      <c r="W20" s="136"/>
      <c r="X20" s="136"/>
      <c r="AG20" s="6"/>
    </row>
    <row r="21" spans="1:33" ht="15" customHeight="1" x14ac:dyDescent="0.25">
      <c r="A21" s="136"/>
      <c r="B21" s="169" t="s">
        <v>13</v>
      </c>
      <c r="C21" s="185" t="s">
        <v>14</v>
      </c>
      <c r="D21" s="169"/>
      <c r="E21" s="170" t="s">
        <v>19</v>
      </c>
      <c r="F21" s="169"/>
      <c r="G21" s="171"/>
      <c r="H21" s="172" t="s">
        <v>24</v>
      </c>
      <c r="I21" s="446"/>
      <c r="J21" s="173" t="s">
        <v>142</v>
      </c>
      <c r="K21" s="174" t="s">
        <v>119</v>
      </c>
      <c r="L21" s="175" t="s">
        <v>37</v>
      </c>
      <c r="M21" s="429">
        <v>1.145</v>
      </c>
      <c r="N21" s="429">
        <v>2.6</v>
      </c>
      <c r="O21" s="429">
        <v>2.04</v>
      </c>
      <c r="P21" s="429">
        <v>1.74</v>
      </c>
      <c r="Q21" s="429"/>
      <c r="R21" s="166">
        <f t="shared" si="0"/>
        <v>1.8900000000000001</v>
      </c>
      <c r="S21" s="148"/>
      <c r="T21" s="136"/>
      <c r="U21" s="136"/>
      <c r="V21" s="136"/>
      <c r="W21" s="136"/>
      <c r="X21" s="136"/>
      <c r="AG21"/>
    </row>
    <row r="22" spans="1:33" ht="15" customHeight="1" x14ac:dyDescent="0.25">
      <c r="A22" s="136"/>
      <c r="B22" s="169" t="s">
        <v>13</v>
      </c>
      <c r="C22" s="169" t="s">
        <v>14</v>
      </c>
      <c r="D22" s="169" t="s">
        <v>15</v>
      </c>
      <c r="E22" s="170" t="s">
        <v>19</v>
      </c>
      <c r="F22" s="169"/>
      <c r="G22" s="171"/>
      <c r="H22" s="172" t="s">
        <v>24</v>
      </c>
      <c r="I22" s="446"/>
      <c r="J22" s="173" t="s">
        <v>143</v>
      </c>
      <c r="K22" s="174" t="s">
        <v>120</v>
      </c>
      <c r="L22" s="175" t="s">
        <v>121</v>
      </c>
      <c r="M22" s="428"/>
      <c r="N22" s="428"/>
      <c r="O22" s="428"/>
      <c r="P22" s="428"/>
      <c r="Q22" s="428"/>
      <c r="R22" s="166"/>
      <c r="S22" s="148"/>
      <c r="T22" s="136"/>
      <c r="U22" s="136"/>
      <c r="V22" s="136"/>
      <c r="W22" s="136"/>
      <c r="X22" s="136"/>
      <c r="AG22"/>
    </row>
    <row r="23" spans="1:33" ht="15" customHeight="1" x14ac:dyDescent="0.25">
      <c r="A23" s="136"/>
      <c r="B23" s="169" t="s">
        <v>13</v>
      </c>
      <c r="C23" s="169" t="s">
        <v>14</v>
      </c>
      <c r="D23" s="169"/>
      <c r="E23" s="170" t="s">
        <v>19</v>
      </c>
      <c r="F23" s="169"/>
      <c r="G23" s="171"/>
      <c r="H23" s="172" t="s">
        <v>24</v>
      </c>
      <c r="I23" s="446"/>
      <c r="J23" s="173" t="s">
        <v>144</v>
      </c>
      <c r="K23" s="174">
        <v>1801</v>
      </c>
      <c r="L23" s="175" t="s">
        <v>38</v>
      </c>
      <c r="M23" s="429"/>
      <c r="N23" s="429"/>
      <c r="O23" s="429"/>
      <c r="P23" s="429"/>
      <c r="Q23" s="429"/>
      <c r="R23" s="166"/>
      <c r="S23" s="148"/>
      <c r="T23" s="136"/>
      <c r="U23" s="136"/>
      <c r="V23" s="136"/>
      <c r="W23" s="136"/>
      <c r="X23" s="136"/>
      <c r="AG23"/>
    </row>
    <row r="24" spans="1:33" ht="15" customHeight="1" x14ac:dyDescent="0.25">
      <c r="A24" s="136"/>
      <c r="B24" s="169" t="s">
        <v>13</v>
      </c>
      <c r="C24" s="185" t="s">
        <v>14</v>
      </c>
      <c r="D24" s="169" t="s">
        <v>15</v>
      </c>
      <c r="E24" s="170" t="s">
        <v>19</v>
      </c>
      <c r="F24" s="169"/>
      <c r="G24" s="171"/>
      <c r="H24" s="172" t="s">
        <v>25</v>
      </c>
      <c r="I24" s="446"/>
      <c r="J24" s="173" t="s">
        <v>145</v>
      </c>
      <c r="K24" s="174" t="s">
        <v>122</v>
      </c>
      <c r="L24" s="175" t="s">
        <v>39</v>
      </c>
      <c r="M24" s="428"/>
      <c r="N24" s="428"/>
      <c r="O24" s="428"/>
      <c r="P24" s="428"/>
      <c r="Q24" s="428"/>
      <c r="R24" s="166"/>
      <c r="S24" s="148"/>
      <c r="T24" s="136"/>
      <c r="U24" s="136"/>
      <c r="V24" s="136"/>
      <c r="W24" s="136"/>
      <c r="X24" s="136"/>
      <c r="AG24"/>
    </row>
    <row r="25" spans="1:33" ht="15" customHeight="1" x14ac:dyDescent="0.25">
      <c r="A25" s="136"/>
      <c r="B25" s="169" t="s">
        <v>13</v>
      </c>
      <c r="C25" s="169" t="s">
        <v>14</v>
      </c>
      <c r="D25" s="169" t="s">
        <v>15</v>
      </c>
      <c r="E25" s="170" t="s">
        <v>19</v>
      </c>
      <c r="F25" s="169"/>
      <c r="G25" s="171"/>
      <c r="H25" s="172" t="s">
        <v>24</v>
      </c>
      <c r="I25" s="446"/>
      <c r="J25" s="173" t="s">
        <v>146</v>
      </c>
      <c r="K25" s="174">
        <v>1876</v>
      </c>
      <c r="L25" s="175" t="s">
        <v>40</v>
      </c>
      <c r="M25" s="429"/>
      <c r="N25" s="429"/>
      <c r="O25" s="429">
        <v>1</v>
      </c>
      <c r="P25" s="429">
        <v>0.5</v>
      </c>
      <c r="Q25" s="429"/>
      <c r="R25" s="166">
        <f t="shared" si="0"/>
        <v>0.75</v>
      </c>
      <c r="S25" s="148"/>
      <c r="T25" s="136"/>
      <c r="U25" s="136"/>
      <c r="V25" s="136"/>
      <c r="W25" s="136"/>
      <c r="X25" s="136"/>
      <c r="AG25"/>
    </row>
    <row r="26" spans="1:33" ht="15" customHeight="1" x14ac:dyDescent="0.25">
      <c r="A26" s="136"/>
      <c r="B26" s="169" t="s">
        <v>13</v>
      </c>
      <c r="C26" s="169"/>
      <c r="D26" s="169"/>
      <c r="E26" s="170" t="s">
        <v>19</v>
      </c>
      <c r="F26" s="169"/>
      <c r="G26" s="171"/>
      <c r="H26" s="172" t="s">
        <v>24</v>
      </c>
      <c r="I26" s="446"/>
      <c r="J26" s="173" t="s">
        <v>147</v>
      </c>
      <c r="K26" s="174"/>
      <c r="L26" s="175" t="s">
        <v>252</v>
      </c>
      <c r="M26" s="428"/>
      <c r="N26" s="428"/>
      <c r="O26" s="428"/>
      <c r="P26" s="428"/>
      <c r="Q26" s="428"/>
      <c r="R26" s="166"/>
      <c r="S26" s="148"/>
      <c r="T26" s="136"/>
      <c r="U26" s="136"/>
      <c r="V26" s="136"/>
      <c r="W26" s="136"/>
      <c r="X26" s="136"/>
      <c r="AG26"/>
    </row>
    <row r="27" spans="1:33" ht="15" customHeight="1" x14ac:dyDescent="0.25">
      <c r="A27" s="136"/>
      <c r="B27" s="169" t="s">
        <v>13</v>
      </c>
      <c r="C27" s="169" t="s">
        <v>14</v>
      </c>
      <c r="D27" s="169" t="s">
        <v>15</v>
      </c>
      <c r="E27" s="170" t="s">
        <v>19</v>
      </c>
      <c r="F27" s="169"/>
      <c r="G27" s="171"/>
      <c r="H27" s="172" t="s">
        <v>25</v>
      </c>
      <c r="I27" s="446"/>
      <c r="J27" s="173" t="s">
        <v>148</v>
      </c>
      <c r="K27" s="174">
        <v>1573</v>
      </c>
      <c r="L27" s="175" t="s">
        <v>41</v>
      </c>
      <c r="M27" s="429">
        <v>0.82</v>
      </c>
      <c r="N27" s="429">
        <v>0.44</v>
      </c>
      <c r="O27" s="429">
        <v>0.19500000000000001</v>
      </c>
      <c r="P27" s="429">
        <v>0.26</v>
      </c>
      <c r="Q27" s="429"/>
      <c r="R27" s="166">
        <f t="shared" si="0"/>
        <v>0.35</v>
      </c>
      <c r="S27" s="148"/>
      <c r="T27" s="136"/>
      <c r="U27" s="136"/>
      <c r="V27" s="136"/>
      <c r="W27" s="136"/>
      <c r="X27" s="136"/>
      <c r="AG27" s="6"/>
    </row>
    <row r="28" spans="1:33" ht="15" customHeight="1" x14ac:dyDescent="0.25">
      <c r="A28" s="136"/>
      <c r="B28" s="169" t="s">
        <v>13</v>
      </c>
      <c r="C28" s="169" t="s">
        <v>14</v>
      </c>
      <c r="D28" s="169" t="s">
        <v>15</v>
      </c>
      <c r="E28" s="170" t="s">
        <v>19</v>
      </c>
      <c r="F28" s="169"/>
      <c r="G28" s="171"/>
      <c r="H28" s="172" t="s">
        <v>24</v>
      </c>
      <c r="I28" s="446"/>
      <c r="J28" s="173" t="s">
        <v>149</v>
      </c>
      <c r="K28" s="174" t="s">
        <v>123</v>
      </c>
      <c r="L28" s="175" t="s">
        <v>42</v>
      </c>
      <c r="M28" s="428">
        <v>1.63</v>
      </c>
      <c r="N28" s="428">
        <v>1</v>
      </c>
      <c r="O28" s="428">
        <v>1.67</v>
      </c>
      <c r="P28" s="428">
        <v>1.915</v>
      </c>
      <c r="Q28" s="428"/>
      <c r="R28" s="166">
        <f t="shared" si="0"/>
        <v>1.65</v>
      </c>
      <c r="S28" s="148"/>
      <c r="T28" s="136"/>
      <c r="U28" s="136"/>
      <c r="V28" s="136"/>
      <c r="W28" s="136"/>
      <c r="X28" s="136"/>
    </row>
    <row r="29" spans="1:33" ht="15" customHeight="1" x14ac:dyDescent="0.25">
      <c r="A29" s="136"/>
      <c r="B29" s="169" t="s">
        <v>13</v>
      </c>
      <c r="C29" s="169" t="s">
        <v>14</v>
      </c>
      <c r="D29" s="169" t="s">
        <v>15</v>
      </c>
      <c r="E29" s="170" t="s">
        <v>19</v>
      </c>
      <c r="F29" s="169"/>
      <c r="G29" s="171"/>
      <c r="H29" s="172" t="s">
        <v>24</v>
      </c>
      <c r="I29" s="446"/>
      <c r="J29" s="173" t="s">
        <v>150</v>
      </c>
      <c r="K29" s="174" t="s">
        <v>124</v>
      </c>
      <c r="L29" s="175" t="s">
        <v>43</v>
      </c>
      <c r="M29" s="429">
        <v>0.13</v>
      </c>
      <c r="N29" s="429">
        <v>0.02</v>
      </c>
      <c r="O29" s="429">
        <v>0.06</v>
      </c>
      <c r="P29" s="429"/>
      <c r="Q29" s="429"/>
      <c r="R29" s="166">
        <f t="shared" si="0"/>
        <v>0.06</v>
      </c>
      <c r="S29" s="148"/>
      <c r="T29" s="136"/>
      <c r="U29" s="136"/>
      <c r="V29" s="136"/>
      <c r="W29" s="136"/>
      <c r="X29" s="136"/>
    </row>
    <row r="30" spans="1:33" ht="15" customHeight="1" x14ac:dyDescent="0.25">
      <c r="A30" s="136"/>
      <c r="B30" s="169" t="s">
        <v>13</v>
      </c>
      <c r="C30" s="169" t="s">
        <v>14</v>
      </c>
      <c r="D30" s="169" t="s">
        <v>15</v>
      </c>
      <c r="E30" s="170" t="s">
        <v>19</v>
      </c>
      <c r="F30" s="169"/>
      <c r="G30" s="171"/>
      <c r="H30" s="172" t="s">
        <v>24</v>
      </c>
      <c r="I30" s="446"/>
      <c r="J30" s="173" t="s">
        <v>151</v>
      </c>
      <c r="K30" s="174" t="s">
        <v>125</v>
      </c>
      <c r="L30" s="175" t="s">
        <v>44</v>
      </c>
      <c r="M30" s="428"/>
      <c r="N30" s="428"/>
      <c r="O30" s="428"/>
      <c r="P30" s="428"/>
      <c r="Q30" s="428"/>
      <c r="R30" s="166"/>
      <c r="S30" s="148"/>
      <c r="T30" s="136"/>
      <c r="U30" s="136"/>
      <c r="V30" s="136"/>
      <c r="W30" s="136"/>
      <c r="X30" s="136"/>
    </row>
    <row r="31" spans="1:33" ht="15" customHeight="1" x14ac:dyDescent="0.25">
      <c r="A31" s="136"/>
      <c r="B31" s="169" t="s">
        <v>13</v>
      </c>
      <c r="C31" s="169" t="s">
        <v>14</v>
      </c>
      <c r="D31" s="169" t="s">
        <v>15</v>
      </c>
      <c r="E31" s="170" t="s">
        <v>19</v>
      </c>
      <c r="F31" s="169"/>
      <c r="G31" s="171"/>
      <c r="H31" s="172" t="s">
        <v>24</v>
      </c>
      <c r="I31" s="446"/>
      <c r="J31" s="173" t="s">
        <v>152</v>
      </c>
      <c r="K31" s="174">
        <v>1664</v>
      </c>
      <c r="L31" s="175" t="s">
        <v>45</v>
      </c>
      <c r="M31" s="429">
        <v>0.89</v>
      </c>
      <c r="N31" s="429">
        <v>1.615</v>
      </c>
      <c r="O31" s="429">
        <v>1.08</v>
      </c>
      <c r="P31" s="429">
        <v>1.5649999999999999</v>
      </c>
      <c r="Q31" s="429"/>
      <c r="R31" s="166"/>
      <c r="S31" s="148"/>
      <c r="T31" s="136"/>
      <c r="U31" s="136"/>
      <c r="V31" s="136"/>
      <c r="W31" s="136"/>
      <c r="X31" s="136"/>
    </row>
    <row r="32" spans="1:33" ht="15" customHeight="1" x14ac:dyDescent="0.25">
      <c r="A32" s="136"/>
      <c r="B32" s="169" t="s">
        <v>13</v>
      </c>
      <c r="C32" s="169" t="s">
        <v>14</v>
      </c>
      <c r="D32" s="169" t="s">
        <v>15</v>
      </c>
      <c r="E32" s="170" t="s">
        <v>19</v>
      </c>
      <c r="F32" s="169"/>
      <c r="G32" s="171"/>
      <c r="H32" s="172" t="s">
        <v>24</v>
      </c>
      <c r="I32" s="446"/>
      <c r="J32" s="173" t="s">
        <v>153</v>
      </c>
      <c r="K32" s="174" t="s">
        <v>126</v>
      </c>
      <c r="L32" s="175" t="s">
        <v>46</v>
      </c>
      <c r="M32" s="428">
        <v>0.16</v>
      </c>
      <c r="N32" s="428">
        <v>2.5000000000000001E-2</v>
      </c>
      <c r="O32" s="428">
        <v>0.23</v>
      </c>
      <c r="P32" s="428">
        <v>1.0249999999999999</v>
      </c>
      <c r="Q32" s="428"/>
      <c r="R32" s="166"/>
      <c r="S32" s="148"/>
      <c r="T32" s="136"/>
      <c r="U32" s="136"/>
      <c r="V32" s="136"/>
      <c r="W32" s="136"/>
      <c r="X32" s="136"/>
    </row>
    <row r="33" spans="1:24" ht="15" customHeight="1" x14ac:dyDescent="0.25">
      <c r="A33" s="136"/>
      <c r="B33" s="169" t="s">
        <v>13</v>
      </c>
      <c r="C33" s="169" t="s">
        <v>14</v>
      </c>
      <c r="D33" s="169"/>
      <c r="E33" s="170" t="s">
        <v>19</v>
      </c>
      <c r="F33" s="169"/>
      <c r="G33" s="171"/>
      <c r="H33" s="172" t="s">
        <v>24</v>
      </c>
      <c r="I33" s="446"/>
      <c r="J33" s="173" t="s">
        <v>154</v>
      </c>
      <c r="K33" s="174">
        <v>1831</v>
      </c>
      <c r="L33" s="175" t="s">
        <v>47</v>
      </c>
      <c r="M33" s="429"/>
      <c r="N33" s="429"/>
      <c r="O33" s="429"/>
      <c r="P33" s="429"/>
      <c r="Q33" s="429"/>
      <c r="R33" s="166"/>
      <c r="S33" s="148"/>
      <c r="T33" s="136"/>
      <c r="U33" s="136"/>
      <c r="V33" s="136"/>
      <c r="W33" s="136"/>
      <c r="X33" s="136"/>
    </row>
    <row r="34" spans="1:24" ht="15" customHeight="1" x14ac:dyDescent="0.25">
      <c r="A34" s="136"/>
      <c r="B34" s="186" t="s">
        <v>13</v>
      </c>
      <c r="C34" s="187" t="s">
        <v>14</v>
      </c>
      <c r="D34" s="186" t="s">
        <v>15</v>
      </c>
      <c r="E34" s="188" t="s">
        <v>19</v>
      </c>
      <c r="F34" s="186"/>
      <c r="G34" s="189"/>
      <c r="H34" s="190" t="s">
        <v>24</v>
      </c>
      <c r="I34" s="446"/>
      <c r="J34" s="191" t="s">
        <v>155</v>
      </c>
      <c r="K34" s="192" t="s">
        <v>127</v>
      </c>
      <c r="L34" s="193" t="s">
        <v>54</v>
      </c>
      <c r="M34" s="428">
        <v>1</v>
      </c>
      <c r="N34" s="428">
        <v>0.58499999999999996</v>
      </c>
      <c r="O34" s="428"/>
      <c r="P34" s="428"/>
      <c r="Q34" s="428"/>
      <c r="R34" s="166">
        <f t="shared" si="0"/>
        <v>0.79249999999999998</v>
      </c>
      <c r="S34" s="148"/>
      <c r="T34" s="136"/>
      <c r="U34" s="136"/>
      <c r="V34" s="136"/>
      <c r="W34" s="136"/>
      <c r="X34" s="136"/>
    </row>
    <row r="35" spans="1:24" x14ac:dyDescent="0.2">
      <c r="A35" s="136"/>
      <c r="B35" s="194"/>
      <c r="C35" s="195"/>
      <c r="D35" s="195"/>
      <c r="E35" s="196"/>
      <c r="F35" s="197"/>
      <c r="G35" s="198"/>
      <c r="H35" s="197"/>
      <c r="I35" s="446"/>
      <c r="J35" s="199"/>
      <c r="K35" s="200"/>
      <c r="L35" s="201" t="s">
        <v>1</v>
      </c>
      <c r="M35" s="202">
        <f t="shared" ref="M35:R35" si="1">COUNTIF(M10:M34,"&gt;0.1")/COUNTIF(M10:M34,"&gt;=0")</f>
        <v>1</v>
      </c>
      <c r="N35" s="203">
        <f t="shared" si="1"/>
        <v>0.8571428571428571</v>
      </c>
      <c r="O35" s="203">
        <f t="shared" si="1"/>
        <v>0.92307692307692313</v>
      </c>
      <c r="P35" s="395">
        <f t="shared" si="1"/>
        <v>0.92307692307692313</v>
      </c>
      <c r="Q35" s="400" t="e">
        <f t="shared" si="1"/>
        <v>#DIV/0!</v>
      </c>
      <c r="R35" s="203">
        <f t="shared" si="1"/>
        <v>0.9285714285714286</v>
      </c>
      <c r="S35" s="148"/>
      <c r="T35" s="136"/>
      <c r="U35" s="136"/>
      <c r="V35" s="136"/>
      <c r="W35" s="136"/>
      <c r="X35" s="136"/>
    </row>
    <row r="36" spans="1:24" x14ac:dyDescent="0.2">
      <c r="A36" s="136"/>
      <c r="B36" s="205"/>
      <c r="C36" s="136"/>
      <c r="D36" s="136"/>
      <c r="E36" s="147"/>
      <c r="F36" s="206"/>
      <c r="G36" s="207"/>
      <c r="H36" s="206"/>
      <c r="I36" s="446"/>
      <c r="J36" s="208"/>
      <c r="K36" s="209"/>
      <c r="L36" s="210" t="s">
        <v>2</v>
      </c>
      <c r="M36" s="211">
        <f t="shared" ref="M36:R36" si="2">COUNTIF(M10:M34,"&lt;=0.1")/COUNTIF(M10:M34,"&gt;=0")</f>
        <v>0</v>
      </c>
      <c r="N36" s="212">
        <f t="shared" si="2"/>
        <v>0.14285714285714285</v>
      </c>
      <c r="O36" s="212">
        <f t="shared" si="2"/>
        <v>7.6923076923076927E-2</v>
      </c>
      <c r="P36" s="396">
        <f t="shared" si="2"/>
        <v>7.6923076923076927E-2</v>
      </c>
      <c r="Q36" s="401" t="e">
        <f t="shared" si="2"/>
        <v>#DIV/0!</v>
      </c>
      <c r="R36" s="212">
        <f t="shared" si="2"/>
        <v>7.1428571428571425E-2</v>
      </c>
      <c r="S36" s="148"/>
      <c r="T36" s="136"/>
      <c r="U36" s="136"/>
      <c r="V36" s="136"/>
      <c r="W36" s="136"/>
      <c r="X36" s="136"/>
    </row>
    <row r="37" spans="1:24" x14ac:dyDescent="0.2">
      <c r="A37" s="136"/>
      <c r="B37" s="205"/>
      <c r="C37" s="136"/>
      <c r="D37" s="136"/>
      <c r="E37" s="147"/>
      <c r="F37" s="206"/>
      <c r="G37" s="207"/>
      <c r="H37" s="206"/>
      <c r="I37" s="446"/>
      <c r="J37" s="208"/>
      <c r="K37" s="209"/>
      <c r="L37" s="210" t="s">
        <v>3</v>
      </c>
      <c r="M37" s="211">
        <f>(COUNTIF(M10:M34,"&lt;1")-COUNTIF(M10:M34,"&lt;0.1"))/COUNTIF(M10:M34,"&gt;=0")</f>
        <v>0.35714285714285715</v>
      </c>
      <c r="N37" s="212">
        <f>(COUNTIF(N10:N34,"&lt;1")-COUNTIF(N10:N34,"&lt;0.1"))/COUNTIF(N10:N34,"&gt;=0")</f>
        <v>0.21428571428571427</v>
      </c>
      <c r="O37" s="212">
        <f>(COUNTIF(O10:O34,"&lt;1")-COUNTIF(O10:O34,"&lt;0.1"))/COUNTIF(O10:O34,"&gt;=0")</f>
        <v>0.38461538461538464</v>
      </c>
      <c r="P37" s="396">
        <f>(COUNTIF(P10:P34,"&lt;1")-COUNTIF(P10:P34,"&lt;0.1"))/COUNTIF(P10:P34,"&gt;=0")</f>
        <v>0.15384615384615385</v>
      </c>
      <c r="Q37" s="401" t="e">
        <f>(COUNTIF(Q10:Q34,"&lt;2")-COUNTIF(Q10:Q34,"&lt;0.1"))/COUNTIF(Q10:Q34,"&gt;=0")</f>
        <v>#DIV/0!</v>
      </c>
      <c r="R37" s="212">
        <f>(COUNTIF(R10:R34,"&lt;1")-COUNTIF(R10:R34,"&lt;0.1"))/COUNTIF(R10:R34,"&gt;=0")</f>
        <v>0.2857142857142857</v>
      </c>
      <c r="S37" s="148"/>
      <c r="T37" s="136"/>
      <c r="U37" s="136"/>
      <c r="V37" s="136"/>
      <c r="W37" s="136"/>
      <c r="X37" s="136"/>
    </row>
    <row r="38" spans="1:24" x14ac:dyDescent="0.2">
      <c r="A38" s="136"/>
      <c r="B38" s="205"/>
      <c r="C38" s="136"/>
      <c r="D38" s="136"/>
      <c r="E38" s="147"/>
      <c r="F38" s="206"/>
      <c r="G38" s="207"/>
      <c r="H38" s="206"/>
      <c r="I38" s="446"/>
      <c r="J38" s="208"/>
      <c r="K38" s="209"/>
      <c r="L38" s="210" t="s">
        <v>5</v>
      </c>
      <c r="M38" s="211">
        <f>(COUNTIF(M10:M34,"&lt;=4")-COUNTIF(M10:M34,"&lt;1"))/COUNTIF(M10:M34,"&gt;=0")</f>
        <v>0.6428571428571429</v>
      </c>
      <c r="N38" s="212">
        <f>(COUNTIF(N10:N34,"&lt;=4")-COUNTIF(N10:N34,"&lt;1"))/COUNTIF(N10:N34,"&gt;=0")</f>
        <v>0.6428571428571429</v>
      </c>
      <c r="O38" s="212">
        <f>(COUNTIF(O10:O34,"&lt;=4")-COUNTIF(O10:O34,"&lt;1"))/COUNTIF(O10:O34,"&gt;=0")</f>
        <v>0.53846153846153844</v>
      </c>
      <c r="P38" s="396">
        <f>(COUNTIF(P10:P34,"&lt;=4")-COUNTIF(P10:P34,"&lt;1"))/COUNTIF(P10:P34,"&gt;=0")</f>
        <v>0.76923076923076927</v>
      </c>
      <c r="Q38" s="401" t="e">
        <f>(COUNTIF(Q10:Q34,"&lt;=6")-COUNTIF(Q10:Q34,"&lt;1"))/COUNTIF(Q10:Q34,"&gt;=0")</f>
        <v>#DIV/0!</v>
      </c>
      <c r="R38" s="212">
        <f>(COUNTIF(R10:R34,"&lt;=4")-COUNTIF(R10:R34,"&lt;1"))/COUNTIF(R10:R34,"&gt;=0")</f>
        <v>0.6428571428571429</v>
      </c>
      <c r="S38" s="148"/>
      <c r="T38" s="136"/>
      <c r="U38" s="136"/>
      <c r="V38" s="136"/>
      <c r="W38" s="136"/>
      <c r="X38" s="136"/>
    </row>
    <row r="39" spans="1:24" x14ac:dyDescent="0.2">
      <c r="A39" s="136"/>
      <c r="B39" s="205"/>
      <c r="C39" s="136"/>
      <c r="D39" s="136"/>
      <c r="E39" s="147"/>
      <c r="F39" s="206"/>
      <c r="G39" s="207"/>
      <c r="H39" s="206"/>
      <c r="I39" s="446"/>
      <c r="J39" s="208"/>
      <c r="K39" s="209"/>
      <c r="L39" s="214" t="s">
        <v>6</v>
      </c>
      <c r="M39" s="215">
        <f>COUNTIF(M10:M34,"&gt;4")/COUNTIF(M10:M34,"&gt;=0")</f>
        <v>0</v>
      </c>
      <c r="N39" s="216">
        <f>COUNTIF(N10:N34,"&gt;4")/COUNTIF(N10:N34,"&gt;=0")</f>
        <v>0</v>
      </c>
      <c r="O39" s="216">
        <f>COUNTIF(O10:O34,"&gt;4")/COUNTIF(O10:O34,"&gt;=0")</f>
        <v>0</v>
      </c>
      <c r="P39" s="397">
        <f>COUNTIF(P10:P34,"&gt;4")/COUNTIF(P10:P34,"&gt;=0")</f>
        <v>0</v>
      </c>
      <c r="Q39" s="402" t="e">
        <f>COUNTIF(Q10:Q34,"&gt;6")/COUNTIF(Q10:Q34,"&gt;=0")</f>
        <v>#DIV/0!</v>
      </c>
      <c r="R39" s="216">
        <f>COUNTIF(R10:R34,"&gt;4")/COUNTIF(R10:R34,"&gt;=0")</f>
        <v>0</v>
      </c>
      <c r="S39" s="148"/>
      <c r="T39" s="136"/>
      <c r="U39" s="136"/>
      <c r="V39" s="136"/>
      <c r="W39" s="136"/>
      <c r="X39" s="136"/>
    </row>
    <row r="40" spans="1:24" x14ac:dyDescent="0.2">
      <c r="A40" s="136"/>
      <c r="B40" s="218"/>
      <c r="C40" s="219"/>
      <c r="D40" s="219"/>
      <c r="E40" s="220"/>
      <c r="F40" s="221"/>
      <c r="G40" s="222"/>
      <c r="H40" s="221"/>
      <c r="I40" s="447"/>
      <c r="J40" s="223"/>
      <c r="K40" s="224"/>
      <c r="L40" s="225" t="s">
        <v>185</v>
      </c>
      <c r="M40" s="226">
        <f t="shared" ref="M40:P40" si="3">MEDIAN(M10:M34)</f>
        <v>1.1975</v>
      </c>
      <c r="N40" s="227">
        <f t="shared" si="3"/>
        <v>1.1800000000000002</v>
      </c>
      <c r="O40" s="227">
        <f t="shared" si="3"/>
        <v>1</v>
      </c>
      <c r="P40" s="398">
        <f t="shared" si="3"/>
        <v>1.71</v>
      </c>
      <c r="Q40" s="403"/>
      <c r="R40" s="227">
        <f>MEDIAN(R10:R34)</f>
        <v>1.415</v>
      </c>
      <c r="S40" s="148"/>
      <c r="T40" s="136"/>
      <c r="U40" s="136"/>
      <c r="V40" s="136"/>
      <c r="W40" s="136"/>
      <c r="X40" s="136"/>
    </row>
    <row r="41" spans="1:24" x14ac:dyDescent="0.2">
      <c r="A41" s="136"/>
      <c r="B41" s="136"/>
      <c r="C41" s="136"/>
      <c r="D41" s="136"/>
      <c r="E41" s="136"/>
      <c r="F41" s="136"/>
      <c r="G41" s="136"/>
      <c r="H41" s="136"/>
      <c r="I41" s="136"/>
      <c r="J41" s="136"/>
      <c r="K41" s="136"/>
      <c r="L41" s="136"/>
      <c r="M41" s="136"/>
      <c r="N41" s="136"/>
      <c r="O41" s="136"/>
      <c r="P41" s="136"/>
      <c r="Q41" s="136"/>
      <c r="R41" s="136"/>
      <c r="S41" s="148"/>
      <c r="T41" s="136"/>
      <c r="U41" s="136"/>
      <c r="V41" s="136"/>
      <c r="W41" s="136"/>
      <c r="X41" s="136"/>
    </row>
    <row r="42" spans="1:24" hidden="1" x14ac:dyDescent="0.2">
      <c r="A42" s="136"/>
      <c r="B42" s="136"/>
      <c r="C42" s="136"/>
      <c r="D42" s="136"/>
      <c r="E42" s="136"/>
      <c r="F42" s="136"/>
      <c r="G42" s="136"/>
      <c r="H42" s="136"/>
      <c r="I42" s="136"/>
      <c r="J42" s="136"/>
      <c r="K42" s="136"/>
      <c r="L42" s="136"/>
      <c r="M42" s="136"/>
      <c r="N42" s="136"/>
      <c r="O42" s="136"/>
      <c r="P42" s="136"/>
      <c r="Q42" s="136"/>
      <c r="R42" s="136"/>
      <c r="S42" s="148"/>
      <c r="T42" s="136"/>
      <c r="U42" s="136"/>
      <c r="V42" s="136"/>
      <c r="W42" s="136"/>
      <c r="X42" s="136"/>
    </row>
    <row r="43" spans="1:24" ht="15.75" hidden="1" thickTop="1" x14ac:dyDescent="0.2">
      <c r="A43" s="136"/>
      <c r="B43" s="229"/>
      <c r="C43" s="229"/>
      <c r="D43" s="229"/>
      <c r="E43" s="229"/>
      <c r="F43" s="229"/>
      <c r="G43" s="229"/>
      <c r="H43" s="229"/>
      <c r="I43" s="230" t="s">
        <v>95</v>
      </c>
      <c r="J43" s="231"/>
      <c r="K43" s="232"/>
      <c r="L43" s="233"/>
      <c r="M43" s="234"/>
      <c r="N43" s="235"/>
      <c r="O43" s="235"/>
      <c r="P43" s="235"/>
      <c r="Q43" s="235"/>
      <c r="R43" s="236" t="s">
        <v>191</v>
      </c>
      <c r="S43" s="148"/>
      <c r="T43" s="136"/>
      <c r="U43" s="136"/>
      <c r="V43" s="136"/>
      <c r="W43" s="136"/>
      <c r="X43" s="136"/>
    </row>
    <row r="44" spans="1:24" ht="12.75" hidden="1" customHeight="1" x14ac:dyDescent="0.2">
      <c r="A44" s="136"/>
      <c r="B44" s="237" t="s">
        <v>13</v>
      </c>
      <c r="C44" s="238" t="s">
        <v>14</v>
      </c>
      <c r="D44" s="239" t="s">
        <v>15</v>
      </c>
      <c r="E44" s="240" t="s">
        <v>19</v>
      </c>
      <c r="F44" s="239"/>
      <c r="G44" s="241"/>
      <c r="H44" s="242" t="s">
        <v>26</v>
      </c>
      <c r="I44" s="445" t="s">
        <v>75</v>
      </c>
      <c r="J44" s="243" t="s">
        <v>156</v>
      </c>
      <c r="K44" s="244">
        <v>1639</v>
      </c>
      <c r="L44" s="245" t="s">
        <v>48</v>
      </c>
      <c r="M44" s="246"/>
      <c r="N44" s="166"/>
      <c r="O44" s="166"/>
      <c r="P44" s="166"/>
      <c r="Q44" s="247" t="s">
        <v>285</v>
      </c>
      <c r="R44" s="166" t="str">
        <f t="shared" ref="R44:R62" si="4">IFERROR(MEDIAN(M44:P44),"")</f>
        <v/>
      </c>
      <c r="S44" s="148"/>
      <c r="T44" s="136"/>
      <c r="U44" s="136"/>
      <c r="V44" s="136"/>
      <c r="W44" s="136"/>
      <c r="X44" s="136"/>
    </row>
    <row r="45" spans="1:24" ht="15" hidden="1" customHeight="1" x14ac:dyDescent="0.2">
      <c r="A45" s="136"/>
      <c r="B45" s="248" t="s">
        <v>13</v>
      </c>
      <c r="C45" s="249" t="s">
        <v>14</v>
      </c>
      <c r="D45" s="249"/>
      <c r="E45" s="250" t="s">
        <v>19</v>
      </c>
      <c r="F45" s="249"/>
      <c r="G45" s="251"/>
      <c r="H45" s="252" t="s">
        <v>25</v>
      </c>
      <c r="I45" s="446"/>
      <c r="J45" s="173" t="s">
        <v>138</v>
      </c>
      <c r="K45" s="174">
        <v>9057</v>
      </c>
      <c r="L45" s="253" t="s">
        <v>33</v>
      </c>
      <c r="M45" s="246"/>
      <c r="N45" s="166"/>
      <c r="O45" s="166"/>
      <c r="P45" s="166"/>
      <c r="Q45" s="247" t="s">
        <v>285</v>
      </c>
      <c r="R45" s="166" t="str">
        <f t="shared" si="4"/>
        <v/>
      </c>
      <c r="S45" s="148"/>
      <c r="T45" s="136"/>
      <c r="U45" s="136"/>
      <c r="V45" s="136"/>
      <c r="W45" s="136"/>
      <c r="X45" s="136"/>
    </row>
    <row r="46" spans="1:24" ht="15" hidden="1" customHeight="1" x14ac:dyDescent="0.2">
      <c r="A46" s="136"/>
      <c r="B46" s="248" t="s">
        <v>13</v>
      </c>
      <c r="C46" s="249" t="s">
        <v>14</v>
      </c>
      <c r="D46" s="249" t="s">
        <v>15</v>
      </c>
      <c r="E46" s="250" t="s">
        <v>19</v>
      </c>
      <c r="F46" s="249"/>
      <c r="G46" s="251"/>
      <c r="H46" s="252" t="s">
        <v>25</v>
      </c>
      <c r="I46" s="446"/>
      <c r="J46" s="173" t="s">
        <v>8</v>
      </c>
      <c r="K46" s="174">
        <v>1640</v>
      </c>
      <c r="L46" s="253" t="s">
        <v>34</v>
      </c>
      <c r="M46" s="246"/>
      <c r="N46" s="166"/>
      <c r="O46" s="166"/>
      <c r="P46" s="166"/>
      <c r="Q46" s="247" t="s">
        <v>285</v>
      </c>
      <c r="R46" s="166" t="str">
        <f t="shared" si="4"/>
        <v/>
      </c>
      <c r="S46" s="148"/>
      <c r="T46" s="136"/>
      <c r="U46" s="136"/>
      <c r="V46" s="136"/>
      <c r="W46" s="136"/>
      <c r="X46" s="136"/>
    </row>
    <row r="47" spans="1:24" ht="15" hidden="1" customHeight="1" x14ac:dyDescent="0.2">
      <c r="A47" s="136"/>
      <c r="B47" s="248" t="s">
        <v>13</v>
      </c>
      <c r="C47" s="249" t="s">
        <v>14</v>
      </c>
      <c r="D47" s="249" t="s">
        <v>15</v>
      </c>
      <c r="E47" s="250" t="s">
        <v>19</v>
      </c>
      <c r="F47" s="249"/>
      <c r="G47" s="251"/>
      <c r="H47" s="252" t="s">
        <v>26</v>
      </c>
      <c r="I47" s="446"/>
      <c r="J47" s="173" t="s">
        <v>281</v>
      </c>
      <c r="K47" s="174"/>
      <c r="L47" s="253" t="s">
        <v>49</v>
      </c>
      <c r="M47" s="246"/>
      <c r="N47" s="166"/>
      <c r="O47" s="166"/>
      <c r="P47" s="166"/>
      <c r="Q47" s="247" t="s">
        <v>285</v>
      </c>
      <c r="R47" s="166" t="str">
        <f t="shared" si="4"/>
        <v/>
      </c>
      <c r="S47" s="148"/>
      <c r="T47" s="136"/>
      <c r="U47" s="136"/>
      <c r="V47" s="136"/>
      <c r="W47" s="136"/>
      <c r="X47" s="136"/>
    </row>
    <row r="48" spans="1:24" ht="15" hidden="1" customHeight="1" x14ac:dyDescent="0.2">
      <c r="A48" s="136"/>
      <c r="B48" s="248" t="s">
        <v>13</v>
      </c>
      <c r="C48" s="249" t="s">
        <v>14</v>
      </c>
      <c r="D48" s="249" t="s">
        <v>15</v>
      </c>
      <c r="E48" s="250" t="s">
        <v>19</v>
      </c>
      <c r="F48" s="249"/>
      <c r="G48" s="251"/>
      <c r="H48" s="252" t="s">
        <v>25</v>
      </c>
      <c r="I48" s="446"/>
      <c r="J48" s="173" t="s">
        <v>139</v>
      </c>
      <c r="K48" s="174">
        <v>1852</v>
      </c>
      <c r="L48" s="253" t="s">
        <v>50</v>
      </c>
      <c r="M48" s="246"/>
      <c r="N48" s="166"/>
      <c r="O48" s="166"/>
      <c r="P48" s="166"/>
      <c r="Q48" s="247" t="s">
        <v>285</v>
      </c>
      <c r="R48" s="166" t="str">
        <f t="shared" si="4"/>
        <v/>
      </c>
      <c r="S48" s="148"/>
      <c r="T48" s="136"/>
      <c r="U48" s="136"/>
      <c r="V48" s="136"/>
      <c r="W48" s="136"/>
      <c r="X48" s="136"/>
    </row>
    <row r="49" spans="1:24" ht="15" hidden="1" customHeight="1" x14ac:dyDescent="0.2">
      <c r="A49" s="136"/>
      <c r="B49" s="248"/>
      <c r="C49" s="249" t="s">
        <v>14</v>
      </c>
      <c r="D49" s="249" t="s">
        <v>15</v>
      </c>
      <c r="E49" s="250" t="s">
        <v>19</v>
      </c>
      <c r="F49" s="249"/>
      <c r="G49" s="251"/>
      <c r="H49" s="252" t="s">
        <v>26</v>
      </c>
      <c r="I49" s="446"/>
      <c r="J49" s="173" t="s">
        <v>146</v>
      </c>
      <c r="K49" s="174">
        <v>1876</v>
      </c>
      <c r="L49" s="253" t="s">
        <v>40</v>
      </c>
      <c r="M49" s="246"/>
      <c r="N49" s="166"/>
      <c r="O49" s="166"/>
      <c r="P49" s="166"/>
      <c r="Q49" s="247" t="s">
        <v>285</v>
      </c>
      <c r="R49" s="166" t="str">
        <f t="shared" si="4"/>
        <v/>
      </c>
      <c r="S49" s="148"/>
      <c r="T49" s="136"/>
      <c r="U49" s="136"/>
      <c r="V49" s="136"/>
      <c r="W49" s="136"/>
      <c r="X49" s="136"/>
    </row>
    <row r="50" spans="1:24" ht="15" hidden="1" customHeight="1" x14ac:dyDescent="0.2">
      <c r="A50" s="136"/>
      <c r="B50" s="248"/>
      <c r="C50" s="249" t="s">
        <v>14</v>
      </c>
      <c r="D50" s="249" t="s">
        <v>15</v>
      </c>
      <c r="E50" s="250" t="s">
        <v>19</v>
      </c>
      <c r="F50" s="249"/>
      <c r="G50" s="251"/>
      <c r="H50" s="252" t="s">
        <v>26</v>
      </c>
      <c r="I50" s="446"/>
      <c r="J50" s="173" t="s">
        <v>133</v>
      </c>
      <c r="K50" s="174" t="s">
        <v>114</v>
      </c>
      <c r="L50" s="253" t="s">
        <v>31</v>
      </c>
      <c r="M50" s="246"/>
      <c r="N50" s="166"/>
      <c r="O50" s="166"/>
      <c r="P50" s="166"/>
      <c r="Q50" s="247" t="s">
        <v>285</v>
      </c>
      <c r="R50" s="166" t="str">
        <f t="shared" si="4"/>
        <v/>
      </c>
      <c r="S50" s="148"/>
      <c r="T50" s="136"/>
      <c r="U50" s="136"/>
      <c r="V50" s="136"/>
      <c r="W50" s="136"/>
      <c r="X50" s="136"/>
    </row>
    <row r="51" spans="1:24" ht="15" hidden="1" customHeight="1" x14ac:dyDescent="0.2">
      <c r="A51" s="136"/>
      <c r="B51" s="248" t="s">
        <v>13</v>
      </c>
      <c r="C51" s="254" t="s">
        <v>14</v>
      </c>
      <c r="D51" s="249" t="s">
        <v>15</v>
      </c>
      <c r="E51" s="250" t="s">
        <v>19</v>
      </c>
      <c r="F51" s="249"/>
      <c r="G51" s="251"/>
      <c r="H51" s="252" t="s">
        <v>25</v>
      </c>
      <c r="I51" s="446"/>
      <c r="J51" s="173" t="s">
        <v>145</v>
      </c>
      <c r="K51" s="174"/>
      <c r="L51" s="253" t="s">
        <v>39</v>
      </c>
      <c r="M51" s="246"/>
      <c r="N51" s="166"/>
      <c r="O51" s="166"/>
      <c r="P51" s="166"/>
      <c r="Q51" s="247" t="s">
        <v>285</v>
      </c>
      <c r="R51" s="166" t="str">
        <f t="shared" si="4"/>
        <v/>
      </c>
      <c r="S51" s="148"/>
      <c r="T51" s="136"/>
      <c r="U51" s="136"/>
      <c r="V51" s="136"/>
      <c r="W51" s="136"/>
      <c r="X51" s="136"/>
    </row>
    <row r="52" spans="1:24" ht="15" hidden="1" customHeight="1" x14ac:dyDescent="0.2">
      <c r="A52" s="136"/>
      <c r="B52" s="248"/>
      <c r="C52" s="249" t="s">
        <v>14</v>
      </c>
      <c r="D52" s="249" t="s">
        <v>15</v>
      </c>
      <c r="E52" s="250" t="s">
        <v>19</v>
      </c>
      <c r="F52" s="249"/>
      <c r="G52" s="251"/>
      <c r="H52" s="252" t="s">
        <v>26</v>
      </c>
      <c r="I52" s="446"/>
      <c r="J52" s="173" t="s">
        <v>148</v>
      </c>
      <c r="K52" s="174">
        <v>1573</v>
      </c>
      <c r="L52" s="253" t="s">
        <v>41</v>
      </c>
      <c r="M52" s="246"/>
      <c r="N52" s="166"/>
      <c r="O52" s="166"/>
      <c r="P52" s="166"/>
      <c r="Q52" s="247" t="s">
        <v>285</v>
      </c>
      <c r="R52" s="166" t="str">
        <f t="shared" si="4"/>
        <v/>
      </c>
      <c r="S52" s="148"/>
      <c r="T52" s="136"/>
      <c r="U52" s="136"/>
      <c r="V52" s="136"/>
      <c r="W52" s="136"/>
      <c r="X52" s="136"/>
    </row>
    <row r="53" spans="1:24" ht="15" hidden="1" customHeight="1" x14ac:dyDescent="0.2">
      <c r="A53" s="136"/>
      <c r="B53" s="248"/>
      <c r="C53" s="249" t="s">
        <v>14</v>
      </c>
      <c r="D53" s="249" t="s">
        <v>15</v>
      </c>
      <c r="E53" s="250" t="s">
        <v>19</v>
      </c>
      <c r="F53" s="249"/>
      <c r="G53" s="251"/>
      <c r="H53" s="252" t="s">
        <v>26</v>
      </c>
      <c r="I53" s="446"/>
      <c r="J53" s="173" t="s">
        <v>151</v>
      </c>
      <c r="K53" s="174"/>
      <c r="L53" s="253" t="s">
        <v>44</v>
      </c>
      <c r="M53" s="246"/>
      <c r="N53" s="166"/>
      <c r="O53" s="166"/>
      <c r="P53" s="166"/>
      <c r="Q53" s="247" t="s">
        <v>285</v>
      </c>
      <c r="R53" s="166" t="str">
        <f t="shared" si="4"/>
        <v/>
      </c>
      <c r="S53" s="148"/>
      <c r="T53" s="136"/>
      <c r="U53" s="136"/>
      <c r="V53" s="136"/>
      <c r="W53" s="136"/>
      <c r="X53" s="136"/>
    </row>
    <row r="54" spans="1:24" ht="15" hidden="1" customHeight="1" x14ac:dyDescent="0.2">
      <c r="A54" s="136"/>
      <c r="B54" s="248" t="s">
        <v>13</v>
      </c>
      <c r="C54" s="254" t="s">
        <v>14</v>
      </c>
      <c r="D54" s="249" t="s">
        <v>15</v>
      </c>
      <c r="E54" s="250" t="s">
        <v>19</v>
      </c>
      <c r="F54" s="249"/>
      <c r="G54" s="251"/>
      <c r="H54" s="252" t="s">
        <v>25</v>
      </c>
      <c r="I54" s="446"/>
      <c r="J54" s="173" t="s">
        <v>253</v>
      </c>
      <c r="K54" s="174"/>
      <c r="L54" s="253" t="s">
        <v>128</v>
      </c>
      <c r="M54" s="246"/>
      <c r="N54" s="166"/>
      <c r="O54" s="166"/>
      <c r="P54" s="166"/>
      <c r="Q54" s="247" t="s">
        <v>285</v>
      </c>
      <c r="R54" s="166" t="str">
        <f t="shared" si="4"/>
        <v/>
      </c>
      <c r="S54" s="148"/>
      <c r="T54" s="136"/>
      <c r="U54" s="136"/>
      <c r="V54" s="136"/>
      <c r="W54" s="136"/>
      <c r="X54" s="136"/>
    </row>
    <row r="55" spans="1:24" ht="15" hidden="1" customHeight="1" x14ac:dyDescent="0.2">
      <c r="A55" s="136"/>
      <c r="B55" s="248" t="s">
        <v>13</v>
      </c>
      <c r="C55" s="249" t="s">
        <v>14</v>
      </c>
      <c r="D55" s="249" t="s">
        <v>15</v>
      </c>
      <c r="E55" s="250" t="s">
        <v>19</v>
      </c>
      <c r="F55" s="249"/>
      <c r="G55" s="251"/>
      <c r="H55" s="252" t="s">
        <v>25</v>
      </c>
      <c r="I55" s="446"/>
      <c r="J55" s="173" t="s">
        <v>157</v>
      </c>
      <c r="K55" s="174">
        <v>1809</v>
      </c>
      <c r="L55" s="253" t="s">
        <v>129</v>
      </c>
      <c r="M55" s="246"/>
      <c r="N55" s="166"/>
      <c r="O55" s="166"/>
      <c r="P55" s="166"/>
      <c r="Q55" s="247" t="s">
        <v>285</v>
      </c>
      <c r="R55" s="166" t="str">
        <f t="shared" si="4"/>
        <v/>
      </c>
      <c r="S55" s="148"/>
      <c r="T55" s="136"/>
      <c r="U55" s="136"/>
      <c r="V55" s="136"/>
      <c r="W55" s="136"/>
      <c r="X55" s="136"/>
    </row>
    <row r="56" spans="1:24" ht="15" hidden="1" customHeight="1" x14ac:dyDescent="0.2">
      <c r="A56" s="136"/>
      <c r="B56" s="248"/>
      <c r="C56" s="254" t="s">
        <v>14</v>
      </c>
      <c r="D56" s="249" t="s">
        <v>15</v>
      </c>
      <c r="E56" s="250" t="s">
        <v>19</v>
      </c>
      <c r="F56" s="249"/>
      <c r="G56" s="251"/>
      <c r="H56" s="252" t="s">
        <v>26</v>
      </c>
      <c r="I56" s="446"/>
      <c r="J56" s="173" t="s">
        <v>254</v>
      </c>
      <c r="K56" s="174"/>
      <c r="L56" s="253" t="s">
        <v>130</v>
      </c>
      <c r="M56" s="246"/>
      <c r="N56" s="166"/>
      <c r="O56" s="166"/>
      <c r="P56" s="166"/>
      <c r="Q56" s="247" t="s">
        <v>285</v>
      </c>
      <c r="R56" s="166" t="str">
        <f t="shared" si="4"/>
        <v/>
      </c>
      <c r="S56" s="148"/>
      <c r="T56" s="136"/>
      <c r="U56" s="136"/>
      <c r="V56" s="136"/>
      <c r="W56" s="136"/>
      <c r="X56" s="136"/>
    </row>
    <row r="57" spans="1:24" ht="15" hidden="1" customHeight="1" x14ac:dyDescent="0.2">
      <c r="A57" s="136"/>
      <c r="B57" s="248"/>
      <c r="C57" s="254" t="s">
        <v>14</v>
      </c>
      <c r="D57" s="249"/>
      <c r="E57" s="250" t="s">
        <v>19</v>
      </c>
      <c r="F57" s="249"/>
      <c r="G57" s="251"/>
      <c r="H57" s="252" t="s">
        <v>26</v>
      </c>
      <c r="I57" s="446"/>
      <c r="J57" s="173" t="s">
        <v>136</v>
      </c>
      <c r="K57" s="174">
        <v>1045</v>
      </c>
      <c r="L57" s="253" t="s">
        <v>115</v>
      </c>
      <c r="M57" s="246"/>
      <c r="N57" s="166"/>
      <c r="O57" s="166"/>
      <c r="P57" s="166"/>
      <c r="Q57" s="247" t="s">
        <v>285</v>
      </c>
      <c r="R57" s="166" t="str">
        <f t="shared" si="4"/>
        <v/>
      </c>
      <c r="S57" s="148"/>
      <c r="T57" s="136"/>
      <c r="U57" s="136"/>
      <c r="V57" s="136"/>
      <c r="W57" s="136"/>
      <c r="X57" s="136"/>
    </row>
    <row r="58" spans="1:24" ht="15" hidden="1" customHeight="1" x14ac:dyDescent="0.2">
      <c r="A58" s="136"/>
      <c r="B58" s="248" t="s">
        <v>13</v>
      </c>
      <c r="C58" s="249" t="s">
        <v>14</v>
      </c>
      <c r="D58" s="249" t="s">
        <v>15</v>
      </c>
      <c r="E58" s="250" t="s">
        <v>19</v>
      </c>
      <c r="F58" s="249"/>
      <c r="G58" s="251"/>
      <c r="H58" s="252" t="s">
        <v>26</v>
      </c>
      <c r="I58" s="446"/>
      <c r="J58" s="173" t="s">
        <v>134</v>
      </c>
      <c r="K58" s="174">
        <v>1605</v>
      </c>
      <c r="L58" s="253" t="s">
        <v>51</v>
      </c>
      <c r="M58" s="246"/>
      <c r="N58" s="166"/>
      <c r="O58" s="166"/>
      <c r="P58" s="166"/>
      <c r="Q58" s="247" t="s">
        <v>285</v>
      </c>
      <c r="R58" s="166" t="str">
        <f t="shared" si="4"/>
        <v/>
      </c>
      <c r="S58" s="148"/>
      <c r="T58" s="136"/>
      <c r="U58" s="136"/>
      <c r="V58" s="136"/>
      <c r="W58" s="136"/>
      <c r="X58" s="136"/>
    </row>
    <row r="59" spans="1:24" ht="15" hidden="1" customHeight="1" x14ac:dyDescent="0.2">
      <c r="A59" s="136"/>
      <c r="B59" s="255"/>
      <c r="C59" s="250" t="s">
        <v>14</v>
      </c>
      <c r="D59" s="256"/>
      <c r="E59" s="250" t="s">
        <v>19</v>
      </c>
      <c r="F59" s="249"/>
      <c r="G59" s="251"/>
      <c r="H59" s="252" t="s">
        <v>26</v>
      </c>
      <c r="I59" s="446"/>
      <c r="J59" s="173" t="s">
        <v>158</v>
      </c>
      <c r="K59" s="174">
        <v>1665</v>
      </c>
      <c r="L59" s="253" t="s">
        <v>52</v>
      </c>
      <c r="M59" s="246"/>
      <c r="N59" s="166"/>
      <c r="O59" s="166"/>
      <c r="P59" s="166"/>
      <c r="Q59" s="247" t="s">
        <v>285</v>
      </c>
      <c r="R59" s="166" t="str">
        <f t="shared" si="4"/>
        <v/>
      </c>
      <c r="S59" s="148"/>
      <c r="T59" s="136"/>
      <c r="U59" s="136"/>
      <c r="V59" s="136"/>
      <c r="W59" s="136"/>
      <c r="X59" s="136"/>
    </row>
    <row r="60" spans="1:24" ht="15" hidden="1" customHeight="1" x14ac:dyDescent="0.2">
      <c r="A60" s="136"/>
      <c r="B60" s="248" t="s">
        <v>13</v>
      </c>
      <c r="C60" s="249" t="s">
        <v>14</v>
      </c>
      <c r="D60" s="249" t="s">
        <v>15</v>
      </c>
      <c r="E60" s="250" t="s">
        <v>19</v>
      </c>
      <c r="F60" s="249"/>
      <c r="G60" s="251"/>
      <c r="H60" s="252" t="s">
        <v>26</v>
      </c>
      <c r="I60" s="446"/>
      <c r="J60" s="173" t="s">
        <v>159</v>
      </c>
      <c r="K60" s="174">
        <v>1030</v>
      </c>
      <c r="L60" s="253" t="s">
        <v>53</v>
      </c>
      <c r="M60" s="246"/>
      <c r="N60" s="166"/>
      <c r="O60" s="166"/>
      <c r="P60" s="166"/>
      <c r="Q60" s="247" t="s">
        <v>285</v>
      </c>
      <c r="R60" s="166" t="str">
        <f t="shared" si="4"/>
        <v/>
      </c>
      <c r="S60" s="148"/>
      <c r="T60" s="136"/>
      <c r="U60" s="136"/>
      <c r="V60" s="136"/>
      <c r="W60" s="136"/>
      <c r="X60" s="136"/>
    </row>
    <row r="61" spans="1:24" ht="15" hidden="1" customHeight="1" x14ac:dyDescent="0.2">
      <c r="A61" s="136"/>
      <c r="B61" s="248" t="s">
        <v>13</v>
      </c>
      <c r="C61" s="249" t="s">
        <v>14</v>
      </c>
      <c r="D61" s="249" t="s">
        <v>15</v>
      </c>
      <c r="E61" s="250" t="s">
        <v>19</v>
      </c>
      <c r="F61" s="249"/>
      <c r="G61" s="251"/>
      <c r="H61" s="252" t="s">
        <v>26</v>
      </c>
      <c r="I61" s="446"/>
      <c r="J61" s="173" t="s">
        <v>144</v>
      </c>
      <c r="K61" s="174">
        <v>1801</v>
      </c>
      <c r="L61" s="253" t="s">
        <v>38</v>
      </c>
      <c r="M61" s="246"/>
      <c r="N61" s="166"/>
      <c r="O61" s="166"/>
      <c r="P61" s="166"/>
      <c r="Q61" s="247" t="s">
        <v>285</v>
      </c>
      <c r="R61" s="166" t="str">
        <f t="shared" si="4"/>
        <v/>
      </c>
      <c r="S61" s="148"/>
      <c r="T61" s="136"/>
      <c r="U61" s="136"/>
      <c r="V61" s="136"/>
      <c r="W61" s="136"/>
      <c r="X61" s="136"/>
    </row>
    <row r="62" spans="1:24" ht="15" hidden="1" customHeight="1" x14ac:dyDescent="0.2">
      <c r="A62" s="136"/>
      <c r="B62" s="248" t="s">
        <v>13</v>
      </c>
      <c r="C62" s="249" t="s">
        <v>14</v>
      </c>
      <c r="D62" s="249" t="s">
        <v>15</v>
      </c>
      <c r="E62" s="250" t="s">
        <v>19</v>
      </c>
      <c r="F62" s="249"/>
      <c r="G62" s="251"/>
      <c r="H62" s="252" t="s">
        <v>26</v>
      </c>
      <c r="I62" s="446"/>
      <c r="J62" s="191" t="s">
        <v>155</v>
      </c>
      <c r="K62" s="192"/>
      <c r="L62" s="257" t="s">
        <v>54</v>
      </c>
      <c r="M62" s="246"/>
      <c r="N62" s="166"/>
      <c r="O62" s="166"/>
      <c r="P62" s="166"/>
      <c r="Q62" s="247" t="s">
        <v>285</v>
      </c>
      <c r="R62" s="166" t="str">
        <f t="shared" si="4"/>
        <v/>
      </c>
      <c r="S62" s="148"/>
      <c r="T62" s="136"/>
      <c r="U62" s="136"/>
      <c r="V62" s="136"/>
      <c r="W62" s="136"/>
      <c r="X62" s="136"/>
    </row>
    <row r="63" spans="1:24" ht="15" hidden="1" customHeight="1" x14ac:dyDescent="0.2">
      <c r="A63" s="136"/>
      <c r="B63" s="194"/>
      <c r="C63" s="195"/>
      <c r="D63" s="195"/>
      <c r="E63" s="196"/>
      <c r="F63" s="197"/>
      <c r="G63" s="198"/>
      <c r="H63" s="197"/>
      <c r="I63" s="446"/>
      <c r="J63" s="199"/>
      <c r="K63" s="200"/>
      <c r="L63" s="201" t="s">
        <v>1</v>
      </c>
      <c r="M63" s="202" t="e">
        <f t="shared" ref="M63:R63" si="5">COUNTIF(M44:M62,"&gt;0.1")/COUNTIF(M44:M62,"&gt;=0")</f>
        <v>#DIV/0!</v>
      </c>
      <c r="N63" s="203" t="e">
        <f t="shared" si="5"/>
        <v>#DIV/0!</v>
      </c>
      <c r="O63" s="203" t="e">
        <f t="shared" si="5"/>
        <v>#DIV/0!</v>
      </c>
      <c r="P63" s="203" t="e">
        <f t="shared" si="5"/>
        <v>#DIV/0!</v>
      </c>
      <c r="Q63" s="204" t="e">
        <f t="shared" si="5"/>
        <v>#DIV/0!</v>
      </c>
      <c r="R63" s="203" t="e">
        <f t="shared" si="5"/>
        <v>#DIV/0!</v>
      </c>
      <c r="S63" s="148"/>
      <c r="T63" s="136"/>
      <c r="U63" s="136"/>
      <c r="V63" s="136"/>
      <c r="W63" s="136"/>
      <c r="X63" s="136"/>
    </row>
    <row r="64" spans="1:24" ht="15" hidden="1" customHeight="1" x14ac:dyDescent="0.2">
      <c r="A64" s="136"/>
      <c r="B64" s="205"/>
      <c r="C64" s="136"/>
      <c r="D64" s="136"/>
      <c r="E64" s="147"/>
      <c r="F64" s="206"/>
      <c r="G64" s="207"/>
      <c r="H64" s="206"/>
      <c r="I64" s="446"/>
      <c r="J64" s="208"/>
      <c r="K64" s="209"/>
      <c r="L64" s="210" t="s">
        <v>2</v>
      </c>
      <c r="M64" s="211" t="e">
        <f t="shared" ref="M64:R64" si="6">COUNTIF(M44:M62,"&lt;=0.1")/COUNTIF(M44:M62,"&gt;=0")</f>
        <v>#DIV/0!</v>
      </c>
      <c r="N64" s="212" t="e">
        <f t="shared" si="6"/>
        <v>#DIV/0!</v>
      </c>
      <c r="O64" s="212" t="e">
        <f t="shared" si="6"/>
        <v>#DIV/0!</v>
      </c>
      <c r="P64" s="212" t="e">
        <f t="shared" si="6"/>
        <v>#DIV/0!</v>
      </c>
      <c r="Q64" s="213" t="e">
        <f t="shared" si="6"/>
        <v>#DIV/0!</v>
      </c>
      <c r="R64" s="212" t="e">
        <f t="shared" si="6"/>
        <v>#DIV/0!</v>
      </c>
      <c r="S64" s="148"/>
      <c r="T64" s="136"/>
      <c r="U64" s="136"/>
      <c r="V64" s="136"/>
      <c r="W64" s="136"/>
      <c r="X64" s="136"/>
    </row>
    <row r="65" spans="1:36" ht="15" hidden="1" customHeight="1" x14ac:dyDescent="0.2">
      <c r="A65" s="136"/>
      <c r="B65" s="205"/>
      <c r="C65" s="136"/>
      <c r="D65" s="136"/>
      <c r="E65" s="147"/>
      <c r="F65" s="206"/>
      <c r="G65" s="207"/>
      <c r="H65" s="206"/>
      <c r="I65" s="446"/>
      <c r="J65" s="208"/>
      <c r="K65" s="209"/>
      <c r="L65" s="210" t="s">
        <v>3</v>
      </c>
      <c r="M65" s="211" t="e">
        <f t="shared" ref="M65:R65" si="7">(COUNTIF(M44:M62,"&lt;1")-COUNTIF(M44:M62,"&lt;0.1"))/COUNTIF(M44:M62,"&gt;=0")</f>
        <v>#DIV/0!</v>
      </c>
      <c r="N65" s="212" t="e">
        <f t="shared" si="7"/>
        <v>#DIV/0!</v>
      </c>
      <c r="O65" s="212" t="e">
        <f t="shared" si="7"/>
        <v>#DIV/0!</v>
      </c>
      <c r="P65" s="212" t="e">
        <f t="shared" si="7"/>
        <v>#DIV/0!</v>
      </c>
      <c r="Q65" s="213" t="e">
        <f t="shared" si="7"/>
        <v>#DIV/0!</v>
      </c>
      <c r="R65" s="212" t="e">
        <f t="shared" si="7"/>
        <v>#DIV/0!</v>
      </c>
      <c r="S65" s="148"/>
      <c r="T65" s="136"/>
      <c r="U65" s="136"/>
      <c r="V65" s="136"/>
      <c r="W65" s="136"/>
      <c r="X65" s="136"/>
    </row>
    <row r="66" spans="1:36" ht="15" hidden="1" customHeight="1" x14ac:dyDescent="0.2">
      <c r="A66" s="136"/>
      <c r="B66" s="205"/>
      <c r="C66" s="136"/>
      <c r="D66" s="136"/>
      <c r="E66" s="147"/>
      <c r="F66" s="206"/>
      <c r="G66" s="207"/>
      <c r="H66" s="206"/>
      <c r="I66" s="446"/>
      <c r="J66" s="208"/>
      <c r="K66" s="209"/>
      <c r="L66" s="210" t="s">
        <v>5</v>
      </c>
      <c r="M66" s="211" t="e">
        <f>(COUNTIF(M44:M62,"&lt;=4")-COUNTIF(M44:M62,"&lt;1"))/COUNTIF(M44:M62,"&gt;=0")</f>
        <v>#DIV/0!</v>
      </c>
      <c r="N66" s="212" t="e">
        <f>(COUNTIF(N44:N62,"&lt;=4")-COUNTIF(N44:N62,"&lt;1"))/COUNTIF(N44:N62,"&gt;=0")</f>
        <v>#DIV/0!</v>
      </c>
      <c r="O66" s="212" t="e">
        <f>(COUNTIF(O44:O62,"&lt;=4")-COUNTIF(O44:O62,"&lt;1"))/COUNTIF(O44:O62,"&gt;=0")</f>
        <v>#DIV/0!</v>
      </c>
      <c r="P66" s="212" t="e">
        <f>(COUNTIF(P44:P62,"&lt;=4")-COUNTIF(P44:P62,"&lt;1"))/COUNTIF(P44:P62,"&gt;=0")</f>
        <v>#DIV/0!</v>
      </c>
      <c r="Q66" s="213" t="e">
        <f>(COUNTIF(Q44:Q62,"&lt;=6")-COUNTIF(Q44:Q62,"&lt;1"))/COUNTIF(Q44:Q62,"&gt;=0")</f>
        <v>#DIV/0!</v>
      </c>
      <c r="R66" s="212" t="e">
        <f>(COUNTIF(R44:R62,"&lt;=4")-COUNTIF(R44:R62,"&lt;1"))/COUNTIF(R44:R62,"&gt;=0")</f>
        <v>#DIV/0!</v>
      </c>
      <c r="S66" s="148"/>
      <c r="T66" s="136"/>
      <c r="U66" s="136"/>
      <c r="V66" s="136"/>
      <c r="W66" s="136"/>
      <c r="X66" s="136"/>
    </row>
    <row r="67" spans="1:36" ht="15" hidden="1" customHeight="1" x14ac:dyDescent="0.2">
      <c r="A67" s="136"/>
      <c r="B67" s="205"/>
      <c r="C67" s="136"/>
      <c r="D67" s="136"/>
      <c r="E67" s="147"/>
      <c r="F67" s="206"/>
      <c r="G67" s="207"/>
      <c r="H67" s="206"/>
      <c r="I67" s="446"/>
      <c r="J67" s="208"/>
      <c r="K67" s="209"/>
      <c r="L67" s="214" t="s">
        <v>6</v>
      </c>
      <c r="M67" s="215" t="e">
        <f>COUNTIF(M44:M62,"&gt;4")/COUNTIF(M44:M62,"&gt;=0")</f>
        <v>#DIV/0!</v>
      </c>
      <c r="N67" s="216" t="e">
        <f>COUNTIF(N44:N62,"&gt;4")/COUNTIF(N44:N62,"&gt;=0")</f>
        <v>#DIV/0!</v>
      </c>
      <c r="O67" s="216" t="e">
        <f>COUNTIF(O44:O62,"&gt;4")/COUNTIF(O44:O62,"&gt;=0")</f>
        <v>#DIV/0!</v>
      </c>
      <c r="P67" s="216" t="e">
        <f>COUNTIF(P44:P62,"&gt;4")/COUNTIF(P44:P62,"&gt;=0")</f>
        <v>#DIV/0!</v>
      </c>
      <c r="Q67" s="217" t="e">
        <f>COUNTIF(Q44:Q62,"&gt;6")/COUNTIF(Q44:Q62,"&gt;=0")</f>
        <v>#DIV/0!</v>
      </c>
      <c r="R67" s="216" t="e">
        <f>COUNTIF(R44:R62,"&gt;4")/COUNTIF(R44:R62,"&gt;=0")</f>
        <v>#DIV/0!</v>
      </c>
      <c r="S67" s="148"/>
      <c r="T67" s="136"/>
      <c r="U67" s="136"/>
      <c r="V67" s="136"/>
      <c r="W67" s="136"/>
      <c r="X67" s="136"/>
    </row>
    <row r="68" spans="1:36" ht="15" hidden="1" customHeight="1" x14ac:dyDescent="0.2">
      <c r="A68" s="136"/>
      <c r="B68" s="218"/>
      <c r="C68" s="219"/>
      <c r="D68" s="219"/>
      <c r="E68" s="220"/>
      <c r="F68" s="221"/>
      <c r="G68" s="222"/>
      <c r="H68" s="221"/>
      <c r="I68" s="447"/>
      <c r="J68" s="223"/>
      <c r="K68" s="224"/>
      <c r="L68" s="225" t="s">
        <v>185</v>
      </c>
      <c r="M68" s="226" t="e">
        <f t="shared" ref="M68:R68" si="8">MEDIAN(M44:M62)</f>
        <v>#NUM!</v>
      </c>
      <c r="N68" s="227" t="e">
        <f t="shared" si="8"/>
        <v>#NUM!</v>
      </c>
      <c r="O68" s="227" t="e">
        <f t="shared" si="8"/>
        <v>#NUM!</v>
      </c>
      <c r="P68" s="227" t="e">
        <f t="shared" si="8"/>
        <v>#NUM!</v>
      </c>
      <c r="Q68" s="228" t="e">
        <f t="shared" si="8"/>
        <v>#NUM!</v>
      </c>
      <c r="R68" s="227" t="e">
        <f t="shared" si="8"/>
        <v>#NUM!</v>
      </c>
      <c r="S68" s="148"/>
      <c r="T68" s="136"/>
      <c r="U68" s="136"/>
      <c r="V68" s="136"/>
      <c r="W68" s="136"/>
      <c r="X68" s="136"/>
    </row>
    <row r="69" spans="1:36" ht="15" hidden="1" x14ac:dyDescent="0.2">
      <c r="A69" s="136"/>
      <c r="B69" s="197"/>
      <c r="C69" s="197"/>
      <c r="D69" s="197"/>
      <c r="E69" s="196"/>
      <c r="F69" s="197"/>
      <c r="G69" s="198"/>
      <c r="H69" s="197"/>
      <c r="I69" s="258"/>
      <c r="J69" s="259"/>
      <c r="K69" s="196"/>
      <c r="L69" s="260"/>
      <c r="M69" s="136"/>
      <c r="N69" s="136"/>
      <c r="O69" s="136"/>
      <c r="P69" s="136"/>
      <c r="Q69" s="136"/>
      <c r="R69" s="136"/>
      <c r="S69" s="148"/>
      <c r="T69" s="136"/>
      <c r="U69" s="136"/>
      <c r="V69" s="136"/>
      <c r="W69" s="136"/>
      <c r="X69" s="136"/>
    </row>
    <row r="70" spans="1:36" ht="15.75" thickBot="1" x14ac:dyDescent="0.25">
      <c r="A70" s="136"/>
      <c r="B70" s="261"/>
      <c r="C70" s="261"/>
      <c r="D70" s="261"/>
      <c r="E70" s="262"/>
      <c r="F70" s="263"/>
      <c r="G70" s="264"/>
      <c r="H70" s="263"/>
      <c r="I70" s="265"/>
      <c r="J70" s="266"/>
      <c r="K70" s="262"/>
      <c r="L70" s="267"/>
      <c r="M70" s="136"/>
      <c r="N70" s="136"/>
      <c r="O70" s="136"/>
      <c r="P70" s="136"/>
      <c r="Q70" s="268"/>
      <c r="R70" s="268"/>
      <c r="S70" s="148"/>
      <c r="T70" s="136"/>
      <c r="U70" s="136"/>
      <c r="V70" s="136"/>
      <c r="W70" s="136"/>
      <c r="X70" s="136"/>
    </row>
    <row r="71" spans="1:36" ht="16.5" thickTop="1" x14ac:dyDescent="0.2">
      <c r="A71" s="136"/>
      <c r="B71" s="269"/>
      <c r="C71" s="269"/>
      <c r="D71" s="269"/>
      <c r="E71" s="269"/>
      <c r="F71" s="269"/>
      <c r="G71" s="269"/>
      <c r="H71" s="269"/>
      <c r="I71" s="270" t="s">
        <v>96</v>
      </c>
      <c r="J71" s="271"/>
      <c r="K71" s="272"/>
      <c r="L71" s="272"/>
      <c r="M71" s="418"/>
      <c r="N71" s="414"/>
      <c r="O71" s="414"/>
      <c r="P71" s="419"/>
      <c r="Q71" s="404" t="s">
        <v>107</v>
      </c>
      <c r="R71" s="273" t="s">
        <v>339</v>
      </c>
      <c r="S71" s="148"/>
      <c r="T71" s="136"/>
      <c r="U71" s="136"/>
      <c r="V71" s="136"/>
      <c r="W71" s="136"/>
      <c r="X71" s="136"/>
    </row>
    <row r="72" spans="1:36" ht="12.75" customHeight="1" x14ac:dyDescent="0.25">
      <c r="A72" s="136"/>
      <c r="B72" s="160"/>
      <c r="C72" s="274"/>
      <c r="D72" s="160" t="s">
        <v>15</v>
      </c>
      <c r="E72" s="158" t="s">
        <v>19</v>
      </c>
      <c r="F72" s="160" t="s">
        <v>20</v>
      </c>
      <c r="G72" s="275" t="s">
        <v>23</v>
      </c>
      <c r="H72" s="276" t="s">
        <v>22</v>
      </c>
      <c r="I72" s="445" t="s">
        <v>76</v>
      </c>
      <c r="J72" s="163" t="s">
        <v>160</v>
      </c>
      <c r="K72" s="277" t="s">
        <v>194</v>
      </c>
      <c r="L72" s="165" t="s">
        <v>195</v>
      </c>
      <c r="M72" s="428"/>
      <c r="N72" s="428"/>
      <c r="O72" s="428"/>
      <c r="P72" s="428"/>
      <c r="Q72" s="428"/>
      <c r="R72" s="166"/>
      <c r="S72" s="148"/>
      <c r="T72" s="136"/>
      <c r="U72" s="136"/>
      <c r="V72" s="136"/>
      <c r="W72" s="136"/>
      <c r="X72" s="136"/>
      <c r="Y72" s="15" t="str">
        <f>IFERROR(VLOOKUP(K72,[1]analisis!$D$9:$OI$44,$Y$8,FALSE),"")</f>
        <v/>
      </c>
      <c r="AA72" s="15"/>
      <c r="AB72" s="15"/>
      <c r="AC72" s="15"/>
      <c r="AD72" s="15"/>
      <c r="AE72" s="15"/>
      <c r="AF72" s="15"/>
      <c r="AG72" s="15"/>
      <c r="AH72" s="15"/>
      <c r="AI72" s="15"/>
      <c r="AJ72" s="15"/>
    </row>
    <row r="73" spans="1:36" ht="15" customHeight="1" x14ac:dyDescent="0.25">
      <c r="A73" s="136"/>
      <c r="B73" s="169"/>
      <c r="C73" s="185"/>
      <c r="D73" s="169" t="s">
        <v>15</v>
      </c>
      <c r="E73" s="170" t="s">
        <v>19</v>
      </c>
      <c r="F73" s="169" t="s">
        <v>20</v>
      </c>
      <c r="G73" s="278" t="s">
        <v>23</v>
      </c>
      <c r="H73" s="279" t="s">
        <v>22</v>
      </c>
      <c r="I73" s="446"/>
      <c r="J73" s="173" t="s">
        <v>196</v>
      </c>
      <c r="K73" s="280" t="s">
        <v>197</v>
      </c>
      <c r="L73" s="175" t="s">
        <v>198</v>
      </c>
      <c r="M73" s="429"/>
      <c r="N73" s="429"/>
      <c r="O73" s="429"/>
      <c r="P73" s="429"/>
      <c r="Q73" s="429"/>
      <c r="R73" s="166"/>
      <c r="S73" s="148"/>
      <c r="T73" s="136"/>
      <c r="U73" s="136"/>
      <c r="V73" s="136"/>
      <c r="W73" s="136"/>
      <c r="X73" s="136"/>
      <c r="Y73" s="15" t="str">
        <f>IFERROR(VLOOKUP(K73,[1]analisis!$D$9:$OI$44,$Y$8,FALSE),"")</f>
        <v/>
      </c>
      <c r="AA73" s="15"/>
      <c r="AB73" s="15"/>
      <c r="AC73" s="15"/>
      <c r="AD73" s="15"/>
      <c r="AE73" s="15"/>
      <c r="AF73" s="15"/>
      <c r="AG73" s="15"/>
      <c r="AH73" s="15"/>
      <c r="AI73" s="15"/>
      <c r="AJ73" s="15"/>
    </row>
    <row r="74" spans="1:36" ht="15" customHeight="1" x14ac:dyDescent="0.25">
      <c r="A74" s="136"/>
      <c r="B74" s="169"/>
      <c r="C74" s="185"/>
      <c r="D74" s="169" t="s">
        <v>15</v>
      </c>
      <c r="E74" s="170" t="s">
        <v>19</v>
      </c>
      <c r="F74" s="169" t="s">
        <v>20</v>
      </c>
      <c r="G74" s="278" t="s">
        <v>23</v>
      </c>
      <c r="H74" s="279" t="s">
        <v>22</v>
      </c>
      <c r="I74" s="446"/>
      <c r="J74" s="173" t="s">
        <v>199</v>
      </c>
      <c r="K74" s="280" t="s">
        <v>293</v>
      </c>
      <c r="L74" s="175" t="s">
        <v>294</v>
      </c>
      <c r="M74" s="428"/>
      <c r="N74" s="428"/>
      <c r="O74" s="428"/>
      <c r="P74" s="428"/>
      <c r="Q74" s="428"/>
      <c r="R74" s="166"/>
      <c r="S74" s="148"/>
      <c r="T74" s="136"/>
      <c r="U74" s="136"/>
      <c r="V74" s="136"/>
      <c r="W74" s="136"/>
      <c r="X74" s="136"/>
      <c r="Y74" s="15" t="str">
        <f>IFERROR(VLOOKUP(K74,[1]analisis!$D$9:$OI$44,$Y$8,FALSE),"")</f>
        <v/>
      </c>
      <c r="AA74" s="15"/>
      <c r="AB74" s="15"/>
      <c r="AC74" s="15"/>
      <c r="AD74" s="15"/>
      <c r="AE74" s="15"/>
      <c r="AF74" s="15"/>
      <c r="AG74" s="15"/>
      <c r="AH74" s="15"/>
      <c r="AI74" s="15"/>
      <c r="AJ74" s="15"/>
    </row>
    <row r="75" spans="1:36" ht="15" customHeight="1" x14ac:dyDescent="0.25">
      <c r="A75" s="136"/>
      <c r="B75" s="169"/>
      <c r="C75" s="185"/>
      <c r="D75" s="169" t="s">
        <v>15</v>
      </c>
      <c r="E75" s="170" t="s">
        <v>19</v>
      </c>
      <c r="F75" s="169" t="s">
        <v>20</v>
      </c>
      <c r="G75" s="278" t="s">
        <v>23</v>
      </c>
      <c r="H75" s="279" t="s">
        <v>22</v>
      </c>
      <c r="I75" s="446"/>
      <c r="J75" s="173" t="s">
        <v>342</v>
      </c>
      <c r="K75" s="280"/>
      <c r="L75" s="175" t="s">
        <v>343</v>
      </c>
      <c r="M75" s="429"/>
      <c r="N75" s="429"/>
      <c r="O75" s="429"/>
      <c r="P75" s="429"/>
      <c r="Q75" s="429"/>
      <c r="R75" s="166"/>
      <c r="S75" s="148"/>
      <c r="T75" s="136"/>
      <c r="U75" s="136"/>
      <c r="V75" s="136"/>
      <c r="W75" s="136"/>
      <c r="X75" s="136"/>
      <c r="Y75" s="15" t="str">
        <f>IFERROR(VLOOKUP(K75,[1]analisis!$D$9:$OI$44,$Y$8,FALSE),"")</f>
        <v/>
      </c>
      <c r="AA75" s="15"/>
      <c r="AB75" s="15"/>
      <c r="AC75" s="15"/>
      <c r="AD75" s="15"/>
      <c r="AE75" s="15"/>
      <c r="AF75" s="15"/>
      <c r="AG75" s="15"/>
      <c r="AH75" s="15"/>
      <c r="AI75" s="15"/>
      <c r="AJ75" s="15"/>
    </row>
    <row r="76" spans="1:36" ht="15" customHeight="1" x14ac:dyDescent="0.25">
      <c r="A76" s="136"/>
      <c r="B76" s="169"/>
      <c r="C76" s="185"/>
      <c r="D76" s="169" t="s">
        <v>15</v>
      </c>
      <c r="E76" s="170" t="s">
        <v>19</v>
      </c>
      <c r="F76" s="169" t="s">
        <v>20</v>
      </c>
      <c r="G76" s="278" t="s">
        <v>23</v>
      </c>
      <c r="H76" s="279" t="s">
        <v>22</v>
      </c>
      <c r="I76" s="446"/>
      <c r="J76" s="173" t="s">
        <v>337</v>
      </c>
      <c r="K76" s="280" t="s">
        <v>344</v>
      </c>
      <c r="L76" s="175" t="s">
        <v>336</v>
      </c>
      <c r="M76" s="428"/>
      <c r="N76" s="428"/>
      <c r="O76" s="428"/>
      <c r="P76" s="428"/>
      <c r="Q76" s="428"/>
      <c r="R76" s="166"/>
      <c r="S76" s="148"/>
      <c r="T76" s="136"/>
      <c r="U76" s="136"/>
      <c r="V76" s="136"/>
      <c r="W76" s="136"/>
      <c r="X76" s="136"/>
      <c r="Y76" s="15" t="str">
        <f>IFERROR(VLOOKUP(K76,[1]analisis!$D$9:$OI$44,$Y$8,FALSE),"")</f>
        <v/>
      </c>
      <c r="AA76" s="15"/>
      <c r="AB76" s="15"/>
      <c r="AC76" s="15"/>
      <c r="AD76" s="15"/>
      <c r="AE76" s="15"/>
      <c r="AF76" s="15"/>
      <c r="AG76" s="15"/>
      <c r="AH76" s="15"/>
      <c r="AI76" s="15"/>
      <c r="AJ76" s="15"/>
    </row>
    <row r="77" spans="1:36" ht="15" customHeight="1" x14ac:dyDescent="0.25">
      <c r="A77" s="136"/>
      <c r="B77" s="169"/>
      <c r="C77" s="185"/>
      <c r="D77" s="169" t="s">
        <v>15</v>
      </c>
      <c r="E77" s="170" t="s">
        <v>19</v>
      </c>
      <c r="F77" s="169" t="s">
        <v>20</v>
      </c>
      <c r="G77" s="278" t="s">
        <v>23</v>
      </c>
      <c r="H77" s="279" t="s">
        <v>22</v>
      </c>
      <c r="I77" s="446"/>
      <c r="J77" s="173" t="s">
        <v>161</v>
      </c>
      <c r="K77" s="280" t="s">
        <v>200</v>
      </c>
      <c r="L77" s="175" t="s">
        <v>201</v>
      </c>
      <c r="M77" s="429"/>
      <c r="N77" s="429"/>
      <c r="O77" s="429"/>
      <c r="P77" s="429"/>
      <c r="Q77" s="429"/>
      <c r="R77" s="166"/>
      <c r="S77" s="148"/>
      <c r="T77" s="136"/>
      <c r="U77" s="136"/>
      <c r="V77" s="136"/>
      <c r="W77" s="136"/>
      <c r="X77" s="136"/>
      <c r="Y77" s="15" t="str">
        <f>IFERROR(VLOOKUP(K77,[1]analisis!$D$9:$OI$44,$Y$8,FALSE),"")</f>
        <v/>
      </c>
      <c r="AA77" s="15"/>
      <c r="AB77" s="15"/>
      <c r="AC77" s="15"/>
      <c r="AD77" s="15"/>
      <c r="AE77" s="15"/>
      <c r="AF77" s="15"/>
      <c r="AG77" s="15"/>
      <c r="AH77" s="15"/>
      <c r="AI77" s="15"/>
      <c r="AJ77" s="15"/>
    </row>
    <row r="78" spans="1:36" ht="15" customHeight="1" x14ac:dyDescent="0.25">
      <c r="A78" s="136"/>
      <c r="B78" s="169"/>
      <c r="C78" s="185"/>
      <c r="D78" s="169" t="s">
        <v>15</v>
      </c>
      <c r="E78" s="170" t="s">
        <v>19</v>
      </c>
      <c r="F78" s="169" t="s">
        <v>20</v>
      </c>
      <c r="G78" s="278" t="s">
        <v>23</v>
      </c>
      <c r="H78" s="279" t="s">
        <v>22</v>
      </c>
      <c r="I78" s="446"/>
      <c r="J78" s="173" t="s">
        <v>164</v>
      </c>
      <c r="K78" s="280" t="s">
        <v>202</v>
      </c>
      <c r="L78" s="175" t="s">
        <v>103</v>
      </c>
      <c r="M78" s="428">
        <v>2.92</v>
      </c>
      <c r="N78" s="428">
        <v>6.72</v>
      </c>
      <c r="O78" s="428">
        <v>4.07</v>
      </c>
      <c r="P78" s="428"/>
      <c r="Q78" s="428">
        <v>18.2241</v>
      </c>
      <c r="R78" s="166">
        <f t="shared" ref="R78:R84" si="9">MEDIAN(M78:Q78)</f>
        <v>5.3949999999999996</v>
      </c>
      <c r="S78" s="148"/>
      <c r="T78" s="136"/>
      <c r="U78" s="136"/>
      <c r="V78" s="136"/>
      <c r="W78" s="136"/>
      <c r="X78" s="136"/>
      <c r="Y78" s="15" t="str">
        <f>IFERROR(VLOOKUP(K78,[1]analisis!$D$9:$OI$44,$Y$8,FALSE),"")</f>
        <v/>
      </c>
      <c r="AA78" s="15"/>
      <c r="AB78" s="15"/>
      <c r="AC78" s="15"/>
      <c r="AD78" s="15"/>
      <c r="AE78" s="15"/>
      <c r="AF78" s="15"/>
      <c r="AG78" s="15"/>
      <c r="AH78" s="15"/>
      <c r="AI78" s="15"/>
      <c r="AJ78" s="15"/>
    </row>
    <row r="79" spans="1:36" ht="15" customHeight="1" x14ac:dyDescent="0.25">
      <c r="A79" s="136"/>
      <c r="B79" s="169"/>
      <c r="C79" s="185"/>
      <c r="D79" s="169" t="s">
        <v>15</v>
      </c>
      <c r="E79" s="170" t="s">
        <v>19</v>
      </c>
      <c r="F79" s="169" t="s">
        <v>20</v>
      </c>
      <c r="G79" s="278" t="s">
        <v>23</v>
      </c>
      <c r="H79" s="279" t="s">
        <v>22</v>
      </c>
      <c r="I79" s="446"/>
      <c r="J79" s="173" t="s">
        <v>203</v>
      </c>
      <c r="K79" s="280" t="s">
        <v>204</v>
      </c>
      <c r="L79" s="175" t="s">
        <v>205</v>
      </c>
      <c r="M79" s="429"/>
      <c r="N79" s="429"/>
      <c r="O79" s="429"/>
      <c r="P79" s="429"/>
      <c r="Q79" s="429"/>
      <c r="R79" s="166"/>
      <c r="S79" s="148"/>
      <c r="T79" s="136"/>
      <c r="U79" s="136"/>
      <c r="V79" s="136"/>
      <c r="W79" s="136"/>
      <c r="X79" s="136"/>
      <c r="Y79" s="15" t="str">
        <f>IFERROR(VLOOKUP(K79,[1]analisis!$D$9:$OI$44,$Y$8,FALSE),"")</f>
        <v/>
      </c>
      <c r="AA79" s="15"/>
      <c r="AB79" s="15"/>
      <c r="AC79" s="15"/>
      <c r="AD79" s="15"/>
      <c r="AE79" s="15"/>
      <c r="AF79" s="15"/>
      <c r="AG79" s="15"/>
      <c r="AH79" s="15"/>
      <c r="AI79" s="15"/>
      <c r="AJ79" s="15"/>
    </row>
    <row r="80" spans="1:36" ht="15" customHeight="1" x14ac:dyDescent="0.25">
      <c r="A80" s="136"/>
      <c r="B80" s="169"/>
      <c r="C80" s="185"/>
      <c r="D80" s="169" t="s">
        <v>15</v>
      </c>
      <c r="E80" s="170" t="s">
        <v>19</v>
      </c>
      <c r="F80" s="169" t="s">
        <v>20</v>
      </c>
      <c r="G80" s="278" t="s">
        <v>23</v>
      </c>
      <c r="H80" s="279" t="s">
        <v>22</v>
      </c>
      <c r="I80" s="446"/>
      <c r="J80" s="173" t="s">
        <v>162</v>
      </c>
      <c r="K80" s="280" t="s">
        <v>206</v>
      </c>
      <c r="L80" s="175" t="s">
        <v>207</v>
      </c>
      <c r="M80" s="428"/>
      <c r="N80" s="428"/>
      <c r="O80" s="428"/>
      <c r="P80" s="428"/>
      <c r="Q80" s="428"/>
      <c r="R80" s="166"/>
      <c r="S80" s="148"/>
      <c r="T80" s="136"/>
      <c r="U80" s="136"/>
      <c r="V80" s="136"/>
      <c r="W80" s="136"/>
      <c r="X80" s="136"/>
      <c r="Y80" s="15" t="str">
        <f>IFERROR(VLOOKUP(K80,[1]analisis!$D$9:$OI$44,$Y$8,FALSE),"")</f>
        <v/>
      </c>
      <c r="AA80" s="15"/>
      <c r="AB80" s="15"/>
      <c r="AC80" s="15"/>
      <c r="AD80" s="15"/>
      <c r="AE80" s="15"/>
      <c r="AF80" s="15"/>
      <c r="AG80" s="15"/>
      <c r="AH80" s="15"/>
      <c r="AI80" s="15"/>
      <c r="AJ80" s="15"/>
    </row>
    <row r="81" spans="1:36" ht="15" customHeight="1" x14ac:dyDescent="0.25">
      <c r="A81" s="136"/>
      <c r="B81" s="169"/>
      <c r="C81" s="185"/>
      <c r="D81" s="169" t="s">
        <v>15</v>
      </c>
      <c r="E81" s="170" t="s">
        <v>19</v>
      </c>
      <c r="F81" s="169" t="s">
        <v>20</v>
      </c>
      <c r="G81" s="278" t="s">
        <v>23</v>
      </c>
      <c r="H81" s="279" t="s">
        <v>22</v>
      </c>
      <c r="I81" s="446"/>
      <c r="J81" s="173" t="s">
        <v>208</v>
      </c>
      <c r="K81" s="280" t="s">
        <v>209</v>
      </c>
      <c r="L81" s="175" t="s">
        <v>210</v>
      </c>
      <c r="M81" s="429"/>
      <c r="N81" s="429"/>
      <c r="O81" s="429"/>
      <c r="P81" s="429"/>
      <c r="Q81" s="429"/>
      <c r="R81" s="166"/>
      <c r="S81" s="148"/>
      <c r="T81" s="136"/>
      <c r="U81" s="136"/>
      <c r="V81" s="136"/>
      <c r="W81" s="136"/>
      <c r="X81" s="136"/>
      <c r="Y81" s="15" t="str">
        <f>IFERROR(VLOOKUP(K81,[1]analisis!$D$9:$OI$44,$Y$8,FALSE),"")</f>
        <v/>
      </c>
      <c r="AA81" s="15"/>
      <c r="AB81" s="15"/>
      <c r="AC81" s="15"/>
      <c r="AD81" s="15"/>
      <c r="AE81" s="15"/>
      <c r="AF81" s="15"/>
      <c r="AG81" s="15"/>
      <c r="AH81" s="15"/>
      <c r="AI81" s="15"/>
      <c r="AJ81" s="15"/>
    </row>
    <row r="82" spans="1:36" ht="15" customHeight="1" x14ac:dyDescent="0.25">
      <c r="A82" s="136"/>
      <c r="B82" s="169"/>
      <c r="C82" s="185"/>
      <c r="D82" s="169" t="s">
        <v>15</v>
      </c>
      <c r="E82" s="170" t="s">
        <v>19</v>
      </c>
      <c r="F82" s="169" t="s">
        <v>20</v>
      </c>
      <c r="G82" s="278" t="s">
        <v>23</v>
      </c>
      <c r="H82" s="279" t="s">
        <v>22</v>
      </c>
      <c r="I82" s="446"/>
      <c r="J82" s="173" t="s">
        <v>211</v>
      </c>
      <c r="K82" s="280" t="s">
        <v>212</v>
      </c>
      <c r="L82" s="175" t="s">
        <v>213</v>
      </c>
      <c r="M82" s="428">
        <v>2.3450000000000002</v>
      </c>
      <c r="N82" s="428">
        <v>2.67</v>
      </c>
      <c r="O82" s="428">
        <v>3.62</v>
      </c>
      <c r="P82" s="428"/>
      <c r="Q82" s="428">
        <v>4.2474999999999996</v>
      </c>
      <c r="R82" s="166">
        <f t="shared" si="9"/>
        <v>3.145</v>
      </c>
      <c r="S82" s="148"/>
      <c r="T82" s="136"/>
      <c r="U82" s="136"/>
      <c r="V82" s="136"/>
      <c r="W82" s="136"/>
      <c r="X82" s="136"/>
      <c r="Y82" s="15" t="str">
        <f>IFERROR(VLOOKUP(K82,[1]analisis!$D$9:$OI$44,$Y$8,FALSE),"")</f>
        <v/>
      </c>
      <c r="AA82" s="15"/>
      <c r="AB82" s="15"/>
      <c r="AC82" s="15"/>
      <c r="AD82" s="15"/>
      <c r="AE82" s="15"/>
      <c r="AF82" s="15"/>
      <c r="AG82" s="15"/>
      <c r="AH82" s="15"/>
      <c r="AI82" s="15"/>
      <c r="AJ82" s="15"/>
    </row>
    <row r="83" spans="1:36" ht="15" customHeight="1" x14ac:dyDescent="0.25">
      <c r="A83" s="136"/>
      <c r="B83" s="169"/>
      <c r="C83" s="185"/>
      <c r="D83" s="169" t="s">
        <v>15</v>
      </c>
      <c r="E83" s="170" t="s">
        <v>19</v>
      </c>
      <c r="F83" s="169" t="s">
        <v>20</v>
      </c>
      <c r="G83" s="278" t="s">
        <v>23</v>
      </c>
      <c r="H83" s="279" t="s">
        <v>22</v>
      </c>
      <c r="I83" s="446"/>
      <c r="J83" s="173" t="s">
        <v>214</v>
      </c>
      <c r="K83" s="280" t="s">
        <v>215</v>
      </c>
      <c r="L83" s="281" t="s">
        <v>216</v>
      </c>
      <c r="M83" s="429">
        <v>4.5</v>
      </c>
      <c r="N83" s="429">
        <v>1.86</v>
      </c>
      <c r="O83" s="429">
        <v>8.25</v>
      </c>
      <c r="P83" s="429"/>
      <c r="Q83" s="429">
        <v>0.5</v>
      </c>
      <c r="R83" s="166">
        <f t="shared" si="9"/>
        <v>3.1799999999999997</v>
      </c>
      <c r="S83" s="148"/>
      <c r="T83" s="136"/>
      <c r="U83" s="136"/>
      <c r="V83" s="136"/>
      <c r="W83" s="136"/>
      <c r="X83" s="136"/>
      <c r="Y83" s="15" t="str">
        <f>IFERROR(VLOOKUP(K83,[1]analisis!$D$9:$OI$44,$Y$8,FALSE),"")</f>
        <v/>
      </c>
      <c r="AA83" s="15"/>
      <c r="AB83" s="15"/>
      <c r="AC83" s="15"/>
      <c r="AD83" s="15"/>
      <c r="AE83" s="15"/>
      <c r="AF83" s="15"/>
      <c r="AG83" s="15"/>
      <c r="AH83" s="15"/>
      <c r="AI83" s="15"/>
      <c r="AJ83" s="15"/>
    </row>
    <row r="84" spans="1:36" ht="15" customHeight="1" x14ac:dyDescent="0.25">
      <c r="A84" s="136"/>
      <c r="B84" s="169"/>
      <c r="C84" s="185"/>
      <c r="D84" s="169" t="s">
        <v>15</v>
      </c>
      <c r="E84" s="170" t="s">
        <v>19</v>
      </c>
      <c r="F84" s="169" t="s">
        <v>20</v>
      </c>
      <c r="G84" s="278" t="s">
        <v>23</v>
      </c>
      <c r="H84" s="279" t="s">
        <v>22</v>
      </c>
      <c r="I84" s="446"/>
      <c r="J84" s="173" t="s">
        <v>163</v>
      </c>
      <c r="K84" s="280" t="s">
        <v>217</v>
      </c>
      <c r="L84" s="175" t="s">
        <v>218</v>
      </c>
      <c r="M84" s="428">
        <v>7.375</v>
      </c>
      <c r="N84" s="428">
        <v>5.17</v>
      </c>
      <c r="O84" s="428">
        <v>4.66</v>
      </c>
      <c r="P84" s="428"/>
      <c r="Q84" s="428">
        <v>51.856400000000001</v>
      </c>
      <c r="R84" s="166">
        <f t="shared" si="9"/>
        <v>6.2725</v>
      </c>
      <c r="S84" s="148"/>
      <c r="T84" s="136"/>
      <c r="U84" s="136"/>
      <c r="V84" s="136"/>
      <c r="W84" s="136"/>
      <c r="X84" s="136"/>
      <c r="Y84" s="15" t="str">
        <f>IFERROR(VLOOKUP(K84,[1]analisis!$D$9:$OI$44,$Y$8,FALSE),"")</f>
        <v/>
      </c>
      <c r="AA84" s="15"/>
      <c r="AB84" s="15"/>
      <c r="AC84" s="15"/>
      <c r="AD84" s="15"/>
      <c r="AE84" s="15"/>
      <c r="AF84" s="15"/>
      <c r="AG84" s="15"/>
      <c r="AH84" s="15"/>
      <c r="AI84" s="15"/>
      <c r="AJ84" s="15"/>
    </row>
    <row r="85" spans="1:36" ht="15" customHeight="1" x14ac:dyDescent="0.25">
      <c r="A85" s="136"/>
      <c r="B85" s="169"/>
      <c r="C85" s="185"/>
      <c r="D85" s="169" t="s">
        <v>15</v>
      </c>
      <c r="E85" s="170" t="s">
        <v>19</v>
      </c>
      <c r="F85" s="169" t="s">
        <v>20</v>
      </c>
      <c r="G85" s="278" t="s">
        <v>23</v>
      </c>
      <c r="H85" s="279" t="s">
        <v>22</v>
      </c>
      <c r="I85" s="446"/>
      <c r="J85" s="173" t="s">
        <v>165</v>
      </c>
      <c r="K85" s="280" t="s">
        <v>219</v>
      </c>
      <c r="L85" s="175" t="s">
        <v>220</v>
      </c>
      <c r="M85" s="429"/>
      <c r="N85" s="429"/>
      <c r="O85" s="429"/>
      <c r="P85" s="429"/>
      <c r="Q85" s="429"/>
      <c r="R85" s="166"/>
      <c r="S85" s="148"/>
      <c r="T85" s="136"/>
      <c r="U85" s="136"/>
      <c r="V85" s="136"/>
      <c r="W85" s="136"/>
      <c r="X85" s="136"/>
      <c r="Y85" s="15" t="str">
        <f>IFERROR(VLOOKUP(K85,[1]analisis!$D$9:$OI$44,$Y$8,FALSE),"")</f>
        <v/>
      </c>
      <c r="AA85" s="15"/>
      <c r="AB85" s="15"/>
      <c r="AC85" s="15"/>
      <c r="AD85" s="15"/>
      <c r="AE85" s="15"/>
      <c r="AF85" s="15"/>
      <c r="AG85" s="15"/>
      <c r="AH85" s="15"/>
      <c r="AI85" s="15"/>
      <c r="AJ85" s="15"/>
    </row>
    <row r="86" spans="1:36" ht="15" customHeight="1" x14ac:dyDescent="0.25">
      <c r="A86" s="136"/>
      <c r="B86" s="186"/>
      <c r="C86" s="187"/>
      <c r="D86" s="186" t="s">
        <v>15</v>
      </c>
      <c r="E86" s="188" t="s">
        <v>19</v>
      </c>
      <c r="F86" s="186" t="s">
        <v>20</v>
      </c>
      <c r="G86" s="282" t="s">
        <v>186</v>
      </c>
      <c r="H86" s="283" t="s">
        <v>22</v>
      </c>
      <c r="I86" s="446"/>
      <c r="J86" s="191" t="s">
        <v>166</v>
      </c>
      <c r="K86" s="284" t="s">
        <v>221</v>
      </c>
      <c r="L86" s="193" t="s">
        <v>222</v>
      </c>
      <c r="M86" s="428"/>
      <c r="N86" s="428"/>
      <c r="O86" s="428"/>
      <c r="P86" s="428"/>
      <c r="Q86" s="428"/>
      <c r="R86" s="166"/>
      <c r="S86" s="148"/>
      <c r="T86" s="136"/>
      <c r="U86" s="136"/>
      <c r="V86" s="136"/>
      <c r="W86" s="136"/>
      <c r="X86" s="136"/>
      <c r="Y86" s="15" t="str">
        <f>IFERROR(VLOOKUP(K86,[1]analisis!$D$9:$OI$44,$Y$8,FALSE),"")</f>
        <v/>
      </c>
      <c r="AA86" s="15"/>
      <c r="AB86" s="15"/>
      <c r="AC86" s="15"/>
      <c r="AD86" s="15"/>
      <c r="AE86" s="15"/>
      <c r="AF86" s="15"/>
      <c r="AG86" s="15"/>
      <c r="AH86" s="15"/>
      <c r="AI86" s="15"/>
      <c r="AJ86" s="15"/>
    </row>
    <row r="87" spans="1:36" ht="15" x14ac:dyDescent="0.2">
      <c r="A87" s="136"/>
      <c r="B87" s="194"/>
      <c r="C87" s="195"/>
      <c r="D87" s="195"/>
      <c r="E87" s="196"/>
      <c r="F87" s="197"/>
      <c r="G87" s="198"/>
      <c r="H87" s="197"/>
      <c r="I87" s="446"/>
      <c r="J87" s="199"/>
      <c r="K87" s="200"/>
      <c r="L87" s="201" t="s">
        <v>1</v>
      </c>
      <c r="M87" s="202">
        <f t="shared" ref="M87:R87" si="10">COUNTIF(M72:M86,"&gt;0.1")/COUNTIF(M72:M86,"&gt;=0")</f>
        <v>1</v>
      </c>
      <c r="N87" s="203">
        <f t="shared" si="10"/>
        <v>1</v>
      </c>
      <c r="O87" s="203">
        <f t="shared" si="10"/>
        <v>1</v>
      </c>
      <c r="P87" s="395" t="e">
        <f t="shared" si="10"/>
        <v>#DIV/0!</v>
      </c>
      <c r="Q87" s="391">
        <f t="shared" si="10"/>
        <v>1</v>
      </c>
      <c r="R87" s="285">
        <f t="shared" si="10"/>
        <v>1</v>
      </c>
      <c r="S87" s="148"/>
      <c r="T87" s="136"/>
      <c r="U87" s="136"/>
      <c r="V87" s="136"/>
      <c r="W87" s="136"/>
      <c r="X87" s="136"/>
      <c r="Y87" s="15" t="str">
        <f>IFERROR(VLOOKUP(K87,[1]analisis!$D$9:$OI$44,$Y$8,FALSE),"")</f>
        <v/>
      </c>
      <c r="AA87" s="15" t="s">
        <v>286</v>
      </c>
      <c r="AB87" s="15" t="s">
        <v>286</v>
      </c>
      <c r="AC87" s="15" t="s">
        <v>286</v>
      </c>
      <c r="AD87" s="15" t="s">
        <v>286</v>
      </c>
      <c r="AE87" s="15"/>
      <c r="AF87" s="15"/>
      <c r="AG87" s="15"/>
      <c r="AH87" s="15" t="str">
        <f t="shared" ref="AH87:AH105" si="11">IFERROR(MEDIAN(AA87:AF87),"")</f>
        <v/>
      </c>
      <c r="AI87" s="15"/>
      <c r="AJ87" s="15"/>
    </row>
    <row r="88" spans="1:36" ht="15" x14ac:dyDescent="0.2">
      <c r="A88" s="136"/>
      <c r="B88" s="205"/>
      <c r="C88" s="136"/>
      <c r="D88" s="136"/>
      <c r="E88" s="147"/>
      <c r="F88" s="206"/>
      <c r="G88" s="207"/>
      <c r="H88" s="206"/>
      <c r="I88" s="446"/>
      <c r="J88" s="208"/>
      <c r="K88" s="209"/>
      <c r="L88" s="210" t="s">
        <v>2</v>
      </c>
      <c r="M88" s="211">
        <f t="shared" ref="M88:R88" si="12">COUNTIF(M72:M86,"&lt;=0.1")/COUNTIF(M72:M86,"&gt;=0")</f>
        <v>0</v>
      </c>
      <c r="N88" s="212">
        <f t="shared" si="12"/>
        <v>0</v>
      </c>
      <c r="O88" s="212">
        <f t="shared" si="12"/>
        <v>0</v>
      </c>
      <c r="P88" s="396" t="e">
        <f t="shared" si="12"/>
        <v>#DIV/0!</v>
      </c>
      <c r="Q88" s="392">
        <f t="shared" si="12"/>
        <v>0</v>
      </c>
      <c r="R88" s="286">
        <f t="shared" si="12"/>
        <v>0</v>
      </c>
      <c r="S88" s="148"/>
      <c r="T88" s="136"/>
      <c r="U88" s="136"/>
      <c r="V88" s="136"/>
      <c r="W88" s="136"/>
      <c r="X88" s="136"/>
      <c r="Y88" s="15" t="str">
        <f>IFERROR(VLOOKUP(K88,[1]analisis!$D$9:$OI$44,$Y$8,FALSE),"")</f>
        <v/>
      </c>
      <c r="AA88" s="15" t="s">
        <v>286</v>
      </c>
      <c r="AB88" s="15" t="s">
        <v>286</v>
      </c>
      <c r="AC88" s="15" t="s">
        <v>286</v>
      </c>
      <c r="AD88" s="15" t="s">
        <v>286</v>
      </c>
      <c r="AE88" s="15"/>
      <c r="AF88" s="15"/>
      <c r="AG88" s="15"/>
      <c r="AH88" s="15" t="str">
        <f t="shared" si="11"/>
        <v/>
      </c>
      <c r="AI88" s="15"/>
      <c r="AJ88" s="15"/>
    </row>
    <row r="89" spans="1:36" ht="15" x14ac:dyDescent="0.2">
      <c r="A89" s="136"/>
      <c r="B89" s="205"/>
      <c r="C89" s="136"/>
      <c r="D89" s="136"/>
      <c r="E89" s="147"/>
      <c r="F89" s="206"/>
      <c r="G89" s="207"/>
      <c r="H89" s="206"/>
      <c r="I89" s="446"/>
      <c r="J89" s="208"/>
      <c r="K89" s="209"/>
      <c r="L89" s="210" t="s">
        <v>3</v>
      </c>
      <c r="M89" s="211">
        <f t="shared" ref="M89:R89" si="13">(COUNTIF(M72:M86,"&lt;1")-COUNTIF(M72:M86,"&lt;0.1"))/COUNTIF(M72:M86,"&gt;=0")</f>
        <v>0</v>
      </c>
      <c r="N89" s="212">
        <f t="shared" si="13"/>
        <v>0</v>
      </c>
      <c r="O89" s="212">
        <f t="shared" si="13"/>
        <v>0</v>
      </c>
      <c r="P89" s="396" t="e">
        <f t="shared" si="13"/>
        <v>#DIV/0!</v>
      </c>
      <c r="Q89" s="392">
        <f t="shared" si="13"/>
        <v>0.25</v>
      </c>
      <c r="R89" s="286">
        <f t="shared" si="13"/>
        <v>0</v>
      </c>
      <c r="S89" s="148"/>
      <c r="T89" s="136"/>
      <c r="U89" s="136"/>
      <c r="V89" s="136"/>
      <c r="W89" s="136"/>
      <c r="X89" s="136"/>
      <c r="Y89" s="15" t="str">
        <f>IFERROR(VLOOKUP(K89,[1]analisis!$D$9:$OI$44,$Y$8,FALSE),"")</f>
        <v/>
      </c>
      <c r="AA89" s="15" t="s">
        <v>286</v>
      </c>
      <c r="AB89" s="15" t="s">
        <v>286</v>
      </c>
      <c r="AC89" s="15" t="s">
        <v>286</v>
      </c>
      <c r="AD89" s="15" t="s">
        <v>286</v>
      </c>
      <c r="AE89" s="15"/>
      <c r="AF89" s="15"/>
      <c r="AG89" s="15"/>
      <c r="AH89" s="15" t="str">
        <f t="shared" si="11"/>
        <v/>
      </c>
      <c r="AI89" s="15"/>
      <c r="AJ89" s="15"/>
    </row>
    <row r="90" spans="1:36" ht="15" x14ac:dyDescent="0.2">
      <c r="A90" s="136"/>
      <c r="B90" s="205"/>
      <c r="C90" s="136"/>
      <c r="D90" s="136"/>
      <c r="E90" s="147"/>
      <c r="F90" s="206"/>
      <c r="G90" s="207"/>
      <c r="H90" s="206"/>
      <c r="I90" s="446"/>
      <c r="J90" s="208"/>
      <c r="K90" s="209"/>
      <c r="L90" s="210" t="s">
        <v>5</v>
      </c>
      <c r="M90" s="211">
        <f>(COUNTIF(M72:M86,"&lt;=4")-COUNTIF(M72:M86,"&lt;1"))/COUNTIF(M72:M86,"&gt;=0")</f>
        <v>0.5</v>
      </c>
      <c r="N90" s="212">
        <f>(COUNTIF(N72:N86,"&lt;=4")-COUNTIF(N72:N86,"&lt;1"))/COUNTIF(N72:N86,"&gt;=0")</f>
        <v>0.5</v>
      </c>
      <c r="O90" s="212">
        <f>(COUNTIF(O72:O86,"&lt;=4")-COUNTIF(O72:O86,"&lt;1"))/COUNTIF(O72:O86,"&gt;=0")</f>
        <v>0.25</v>
      </c>
      <c r="P90" s="396" t="e">
        <f>(COUNTIF(P72:P86,"&lt;=4")-COUNTIF(P72:P86,"&lt;1"))/COUNTIF(P72:P86,"&gt;=0")</f>
        <v>#DIV/0!</v>
      </c>
      <c r="Q90" s="392">
        <f>(COUNTIF(Q72:Q86,"&lt;=6")-COUNTIF(Q72:Q86,"&lt;1"))/COUNTIF(Q72:Q86,"&gt;=0")</f>
        <v>0.25</v>
      </c>
      <c r="R90" s="286">
        <f>(COUNTIF(R72:R86,"&lt;=4")-COUNTIF(R72:R86,"&lt;1"))/COUNTIF(R72:R86,"&gt;=0")</f>
        <v>0.5</v>
      </c>
      <c r="S90" s="148"/>
      <c r="T90" s="136"/>
      <c r="U90" s="136"/>
      <c r="V90" s="136"/>
      <c r="W90" s="136"/>
      <c r="X90" s="136"/>
      <c r="Y90" s="15" t="str">
        <f>IFERROR(VLOOKUP(K90,[1]analisis!$D$9:$OI$44,$Y$8,FALSE),"")</f>
        <v/>
      </c>
      <c r="AA90" s="15" t="s">
        <v>286</v>
      </c>
      <c r="AB90" s="15" t="s">
        <v>286</v>
      </c>
      <c r="AC90" s="15" t="s">
        <v>286</v>
      </c>
      <c r="AD90" s="15" t="s">
        <v>286</v>
      </c>
      <c r="AE90" s="15"/>
      <c r="AF90" s="15"/>
      <c r="AG90" s="15"/>
      <c r="AH90" s="15" t="str">
        <f t="shared" si="11"/>
        <v/>
      </c>
      <c r="AI90" s="15"/>
      <c r="AJ90" s="15"/>
    </row>
    <row r="91" spans="1:36" ht="15" x14ac:dyDescent="0.2">
      <c r="A91" s="136"/>
      <c r="B91" s="205"/>
      <c r="C91" s="136"/>
      <c r="D91" s="136"/>
      <c r="E91" s="147"/>
      <c r="F91" s="206"/>
      <c r="G91" s="207"/>
      <c r="H91" s="206"/>
      <c r="I91" s="446"/>
      <c r="J91" s="208"/>
      <c r="K91" s="209"/>
      <c r="L91" s="214" t="s">
        <v>6</v>
      </c>
      <c r="M91" s="215">
        <f>COUNTIF(M72:M86,"&gt;4")/COUNTIF(M72:M86,"&gt;=0")</f>
        <v>0.5</v>
      </c>
      <c r="N91" s="216">
        <f>COUNTIF(N72:N86,"&gt;4")/COUNTIF(N72:N86,"&gt;=0")</f>
        <v>0.5</v>
      </c>
      <c r="O91" s="216">
        <f>COUNTIF(O72:O86,"&gt;4")/COUNTIF(O72:O86,"&gt;=0")</f>
        <v>0.75</v>
      </c>
      <c r="P91" s="397" t="e">
        <f>COUNTIF(P72:P86,"&gt;4")/COUNTIF(P72:P86,"&gt;=0")</f>
        <v>#DIV/0!</v>
      </c>
      <c r="Q91" s="393">
        <f>COUNTIF(Q72:Q86,"&gt;6")/COUNTIF(Q72:Q86,"&gt;=0")</f>
        <v>0.5</v>
      </c>
      <c r="R91" s="287">
        <f>COUNTIF(R72:R86,"&gt;4")/COUNTIF(R72:R86,"&gt;=0")</f>
        <v>0.5</v>
      </c>
      <c r="S91" s="148"/>
      <c r="T91" s="136"/>
      <c r="U91" s="136"/>
      <c r="V91" s="136"/>
      <c r="W91" s="136"/>
      <c r="X91" s="136"/>
      <c r="Y91" s="15" t="str">
        <f>IFERROR(VLOOKUP(K91,[1]analisis!$D$9:$OI$44,$Y$8,FALSE),"")</f>
        <v/>
      </c>
      <c r="AA91" s="15" t="s">
        <v>286</v>
      </c>
      <c r="AB91" s="15" t="s">
        <v>286</v>
      </c>
      <c r="AC91" s="15" t="s">
        <v>286</v>
      </c>
      <c r="AD91" s="15" t="s">
        <v>286</v>
      </c>
      <c r="AE91" s="15"/>
      <c r="AF91" s="15"/>
      <c r="AG91" s="15"/>
      <c r="AH91" s="15" t="str">
        <f t="shared" si="11"/>
        <v/>
      </c>
      <c r="AI91" s="15"/>
      <c r="AJ91" s="15"/>
    </row>
    <row r="92" spans="1:36" ht="15" x14ac:dyDescent="0.2">
      <c r="A92" s="136"/>
      <c r="B92" s="218"/>
      <c r="C92" s="219"/>
      <c r="D92" s="219"/>
      <c r="E92" s="220"/>
      <c r="F92" s="221"/>
      <c r="G92" s="222"/>
      <c r="H92" s="221"/>
      <c r="I92" s="447"/>
      <c r="J92" s="223"/>
      <c r="K92" s="224"/>
      <c r="L92" s="225" t="s">
        <v>185</v>
      </c>
      <c r="M92" s="226">
        <f>MEDIAN(M72:M86)</f>
        <v>3.71</v>
      </c>
      <c r="N92" s="227">
        <f>MEDIAN(N72:N86)</f>
        <v>3.92</v>
      </c>
      <c r="O92" s="227">
        <f>MEDIAN(O72:O86)</f>
        <v>4.3650000000000002</v>
      </c>
      <c r="P92" s="398" t="e">
        <f>MEDIAN(P72:P86)</f>
        <v>#NUM!</v>
      </c>
      <c r="Q92" s="394">
        <f>IFERROR(MEDIAN(Q72:Q86),0)</f>
        <v>11.235800000000001</v>
      </c>
      <c r="R92" s="289">
        <f>MEDIAN(R72:R86)</f>
        <v>4.2874999999999996</v>
      </c>
      <c r="S92" s="148"/>
      <c r="T92" s="136"/>
      <c r="U92" s="136"/>
      <c r="V92" s="136"/>
      <c r="W92" s="136"/>
      <c r="X92" s="136"/>
      <c r="Y92" s="15" t="str">
        <f>IFERROR(VLOOKUP(K92,[1]analisis!$D$9:$OI$44,$Y$8,FALSE),"")</f>
        <v/>
      </c>
      <c r="AA92" s="15" t="s">
        <v>286</v>
      </c>
      <c r="AB92" s="15" t="s">
        <v>286</v>
      </c>
      <c r="AC92" s="15" t="s">
        <v>286</v>
      </c>
      <c r="AD92" s="15" t="s">
        <v>286</v>
      </c>
      <c r="AE92" s="15"/>
      <c r="AF92" s="15"/>
      <c r="AG92" s="15"/>
      <c r="AH92" s="15" t="str">
        <f t="shared" si="11"/>
        <v/>
      </c>
      <c r="AI92" s="15"/>
      <c r="AJ92" s="15"/>
    </row>
    <row r="93" spans="1:36" ht="15" x14ac:dyDescent="0.2">
      <c r="A93" s="136"/>
      <c r="B93" s="197"/>
      <c r="C93" s="290"/>
      <c r="D93" s="197"/>
      <c r="E93" s="196"/>
      <c r="F93" s="197"/>
      <c r="G93" s="291"/>
      <c r="H93" s="292"/>
      <c r="I93" s="293"/>
      <c r="J93" s="259"/>
      <c r="K93" s="196"/>
      <c r="L93" s="260"/>
      <c r="M93" s="195"/>
      <c r="N93" s="136"/>
      <c r="O93" s="136"/>
      <c r="P93" s="136"/>
      <c r="Q93" s="292"/>
      <c r="R93" s="292"/>
      <c r="S93" s="148"/>
      <c r="T93" s="136"/>
      <c r="U93" s="136"/>
      <c r="V93" s="136"/>
      <c r="W93" s="136"/>
      <c r="X93" s="136"/>
      <c r="Y93" s="15" t="str">
        <f>IFERROR(VLOOKUP(K93,[1]analisis!$D$9:$OI$44,$Y$8,FALSE),"")</f>
        <v/>
      </c>
      <c r="AA93" s="15" t="s">
        <v>286</v>
      </c>
      <c r="AB93" s="15" t="s">
        <v>286</v>
      </c>
      <c r="AC93" s="15" t="s">
        <v>286</v>
      </c>
      <c r="AD93" s="15" t="s">
        <v>286</v>
      </c>
      <c r="AE93" s="15"/>
      <c r="AF93" s="15"/>
      <c r="AG93" s="15"/>
      <c r="AH93" s="15" t="str">
        <f t="shared" si="11"/>
        <v/>
      </c>
      <c r="AI93" s="15"/>
      <c r="AJ93" s="15"/>
    </row>
    <row r="94" spans="1:36" ht="16.5" thickBot="1" x14ac:dyDescent="0.25">
      <c r="A94" s="136"/>
      <c r="B94" s="206"/>
      <c r="C94" s="294"/>
      <c r="D94" s="206"/>
      <c r="E94" s="147"/>
      <c r="F94" s="206"/>
      <c r="G94" s="295"/>
      <c r="H94" s="148"/>
      <c r="I94" s="296"/>
      <c r="J94" s="297"/>
      <c r="K94" s="147"/>
      <c r="L94" s="298"/>
      <c r="M94" s="136"/>
      <c r="N94" s="136"/>
      <c r="O94" s="136"/>
      <c r="P94" s="136"/>
      <c r="Q94" s="148"/>
      <c r="R94" s="148"/>
      <c r="S94" s="148"/>
      <c r="T94" s="136"/>
      <c r="U94" s="136"/>
      <c r="V94" s="136"/>
      <c r="W94" s="136"/>
      <c r="X94" s="136"/>
      <c r="Y94" s="15" t="str">
        <f>IFERROR(VLOOKUP(K94,[1]analisis!$D$9:$OI$44,$Y$8,FALSE),"")</f>
        <v/>
      </c>
      <c r="AA94" s="15" t="s">
        <v>286</v>
      </c>
      <c r="AB94" s="15" t="s">
        <v>286</v>
      </c>
      <c r="AC94" s="15" t="s">
        <v>286</v>
      </c>
      <c r="AD94" s="15" t="s">
        <v>286</v>
      </c>
      <c r="AE94" s="15"/>
      <c r="AF94" s="15"/>
      <c r="AG94" s="15"/>
      <c r="AH94" s="15" t="str">
        <f t="shared" si="11"/>
        <v/>
      </c>
      <c r="AI94" s="15"/>
      <c r="AJ94" s="15"/>
    </row>
    <row r="95" spans="1:36" ht="15.75" thickTop="1" x14ac:dyDescent="0.2">
      <c r="A95" s="136"/>
      <c r="B95" s="299"/>
      <c r="C95" s="299"/>
      <c r="D95" s="299"/>
      <c r="E95" s="299"/>
      <c r="F95" s="299"/>
      <c r="G95" s="299"/>
      <c r="H95" s="299"/>
      <c r="I95" s="270" t="s">
        <v>349</v>
      </c>
      <c r="J95" s="271"/>
      <c r="K95" s="272"/>
      <c r="L95" s="272"/>
      <c r="M95" s="411"/>
      <c r="N95" s="412"/>
      <c r="O95" s="412"/>
      <c r="P95" s="413"/>
      <c r="Q95" s="404" t="s">
        <v>107</v>
      </c>
      <c r="R95" s="273" t="s">
        <v>338</v>
      </c>
      <c r="S95" s="148"/>
      <c r="T95" s="136"/>
      <c r="U95" s="136"/>
      <c r="V95" s="136"/>
      <c r="W95" s="136"/>
      <c r="X95" s="136"/>
      <c r="Y95" s="15" t="str">
        <f>IFERROR(VLOOKUP(K95,[1]analisis!$D$9:$OI$44,$Y$8,FALSE),"")</f>
        <v/>
      </c>
      <c r="AA95" s="15" t="s">
        <v>286</v>
      </c>
      <c r="AB95" s="15" t="s">
        <v>286</v>
      </c>
      <c r="AC95" s="15" t="s">
        <v>286</v>
      </c>
      <c r="AD95" s="15" t="s">
        <v>286</v>
      </c>
      <c r="AE95" s="15"/>
      <c r="AF95" s="15"/>
      <c r="AG95" s="15"/>
      <c r="AH95" s="15" t="str">
        <f t="shared" si="11"/>
        <v/>
      </c>
      <c r="AI95" s="15"/>
      <c r="AJ95" s="15"/>
    </row>
    <row r="96" spans="1:36" ht="12.75" customHeight="1" x14ac:dyDescent="0.25">
      <c r="A96" s="136"/>
      <c r="B96" s="160"/>
      <c r="C96" s="274"/>
      <c r="D96" s="160" t="s">
        <v>15</v>
      </c>
      <c r="E96" s="158" t="s">
        <v>19</v>
      </c>
      <c r="F96" s="160" t="s">
        <v>20</v>
      </c>
      <c r="G96" s="275" t="s">
        <v>21</v>
      </c>
      <c r="H96" s="276" t="s">
        <v>22</v>
      </c>
      <c r="I96" s="445" t="s">
        <v>77</v>
      </c>
      <c r="J96" s="163" t="s">
        <v>167</v>
      </c>
      <c r="K96" s="300" t="s">
        <v>223</v>
      </c>
      <c r="L96" s="301" t="s">
        <v>224</v>
      </c>
      <c r="M96" s="428"/>
      <c r="N96" s="428"/>
      <c r="O96" s="428"/>
      <c r="P96" s="428"/>
      <c r="Q96" s="428"/>
      <c r="R96" s="166"/>
      <c r="S96" s="148"/>
      <c r="T96" s="136"/>
      <c r="U96" s="136"/>
      <c r="V96" s="136"/>
      <c r="W96" s="136"/>
      <c r="X96" s="136"/>
      <c r="Y96" s="15" t="str">
        <f>IFERROR(VLOOKUP(K96,[1]analisis!$D$9:$OI$44,$Y$8,FALSE),"")</f>
        <v/>
      </c>
      <c r="AA96" s="15" t="s">
        <v>286</v>
      </c>
      <c r="AB96" s="15" t="s">
        <v>286</v>
      </c>
      <c r="AC96" s="15" t="s">
        <v>286</v>
      </c>
      <c r="AD96" s="15" t="s">
        <v>286</v>
      </c>
      <c r="AE96" s="15"/>
      <c r="AF96" s="15"/>
      <c r="AG96" s="15"/>
      <c r="AH96" s="15" t="str">
        <f t="shared" si="11"/>
        <v/>
      </c>
      <c r="AI96" s="15"/>
      <c r="AJ96" s="15"/>
    </row>
    <row r="97" spans="1:36" ht="15" customHeight="1" x14ac:dyDescent="0.25">
      <c r="A97" s="136"/>
      <c r="B97" s="169"/>
      <c r="C97" s="185"/>
      <c r="D97" s="169" t="s">
        <v>15</v>
      </c>
      <c r="E97" s="170" t="s">
        <v>19</v>
      </c>
      <c r="F97" s="169" t="s">
        <v>20</v>
      </c>
      <c r="G97" s="278" t="s">
        <v>21</v>
      </c>
      <c r="H97" s="279" t="s">
        <v>22</v>
      </c>
      <c r="I97" s="446"/>
      <c r="J97" s="173" t="s">
        <v>225</v>
      </c>
      <c r="K97" s="302" t="s">
        <v>226</v>
      </c>
      <c r="L97" s="303" t="s">
        <v>227</v>
      </c>
      <c r="M97" s="429"/>
      <c r="N97" s="429"/>
      <c r="O97" s="429"/>
      <c r="P97" s="429"/>
      <c r="Q97" s="429">
        <v>7.5625</v>
      </c>
      <c r="R97" s="166"/>
      <c r="S97" s="148"/>
      <c r="T97" s="136"/>
      <c r="U97" s="136"/>
      <c r="V97" s="136"/>
      <c r="W97" s="136"/>
      <c r="X97" s="136"/>
      <c r="Y97" s="15" t="str">
        <f>IFERROR(VLOOKUP(K97,[1]analisis!$D$9:$OI$44,$Y$8,FALSE),"")</f>
        <v/>
      </c>
      <c r="AA97" s="15" t="s">
        <v>286</v>
      </c>
      <c r="AB97" s="15" t="s">
        <v>286</v>
      </c>
      <c r="AC97" s="15" t="s">
        <v>286</v>
      </c>
      <c r="AD97" s="15" t="s">
        <v>286</v>
      </c>
      <c r="AE97" s="15"/>
      <c r="AF97" s="15"/>
      <c r="AG97" s="15"/>
      <c r="AH97" s="15" t="str">
        <f t="shared" si="11"/>
        <v/>
      </c>
      <c r="AI97" s="15"/>
      <c r="AJ97" s="15"/>
    </row>
    <row r="98" spans="1:36" ht="15" customHeight="1" x14ac:dyDescent="0.25">
      <c r="A98" s="136"/>
      <c r="B98" s="169"/>
      <c r="C98" s="169"/>
      <c r="D98" s="169" t="s">
        <v>15</v>
      </c>
      <c r="E98" s="170" t="s">
        <v>19</v>
      </c>
      <c r="F98" s="169" t="s">
        <v>20</v>
      </c>
      <c r="G98" s="278" t="s">
        <v>21</v>
      </c>
      <c r="H98" s="279" t="s">
        <v>22</v>
      </c>
      <c r="I98" s="446"/>
      <c r="J98" s="173" t="s">
        <v>228</v>
      </c>
      <c r="K98" s="302" t="s">
        <v>229</v>
      </c>
      <c r="L98" s="303" t="s">
        <v>230</v>
      </c>
      <c r="M98" s="428"/>
      <c r="N98" s="428"/>
      <c r="O98" s="428"/>
      <c r="P98" s="428"/>
      <c r="Q98" s="428"/>
      <c r="R98" s="166"/>
      <c r="S98" s="148"/>
      <c r="T98" s="136"/>
      <c r="U98" s="136"/>
      <c r="V98" s="136"/>
      <c r="W98" s="136"/>
      <c r="X98" s="136"/>
      <c r="Y98" s="15" t="str">
        <f>IFERROR(VLOOKUP(K98,[1]analisis!$D$9:$OI$44,$Y$8,FALSE),"")</f>
        <v/>
      </c>
      <c r="AA98" s="15" t="s">
        <v>286</v>
      </c>
      <c r="AB98" s="15" t="s">
        <v>286</v>
      </c>
      <c r="AC98" s="15" t="s">
        <v>286</v>
      </c>
      <c r="AD98" s="15" t="s">
        <v>286</v>
      </c>
      <c r="AE98" s="15"/>
      <c r="AF98" s="15"/>
      <c r="AG98" s="15"/>
      <c r="AH98" s="15" t="str">
        <f t="shared" si="11"/>
        <v/>
      </c>
      <c r="AI98" s="15"/>
      <c r="AJ98" s="15"/>
    </row>
    <row r="99" spans="1:36" ht="15" customHeight="1" x14ac:dyDescent="0.25">
      <c r="A99" s="136"/>
      <c r="B99" s="169"/>
      <c r="C99" s="185"/>
      <c r="D99" s="169" t="s">
        <v>15</v>
      </c>
      <c r="E99" s="170" t="s">
        <v>19</v>
      </c>
      <c r="F99" s="169" t="s">
        <v>20</v>
      </c>
      <c r="G99" s="278" t="s">
        <v>21</v>
      </c>
      <c r="H99" s="279" t="s">
        <v>22</v>
      </c>
      <c r="I99" s="446"/>
      <c r="J99" s="173" t="s">
        <v>168</v>
      </c>
      <c r="K99" s="302" t="s">
        <v>231</v>
      </c>
      <c r="L99" s="303" t="s">
        <v>232</v>
      </c>
      <c r="M99" s="429"/>
      <c r="N99" s="429">
        <v>3.15</v>
      </c>
      <c r="O99" s="429"/>
      <c r="P99" s="429"/>
      <c r="Q99" s="429">
        <v>6.56</v>
      </c>
      <c r="R99" s="166">
        <f t="shared" ref="R99:R105" si="14">MEDIAN(M99:Q99)</f>
        <v>4.8549999999999995</v>
      </c>
      <c r="S99" s="148"/>
      <c r="T99" s="136"/>
      <c r="U99" s="136"/>
      <c r="V99" s="136"/>
      <c r="W99" s="136"/>
      <c r="X99" s="136"/>
      <c r="Y99" s="15" t="str">
        <f>IFERROR(VLOOKUP(K99,[1]analisis!$D$9:$OI$44,$Y$8,FALSE),"")</f>
        <v/>
      </c>
      <c r="AA99" s="15" t="s">
        <v>286</v>
      </c>
      <c r="AB99" s="15" t="s">
        <v>286</v>
      </c>
      <c r="AC99" s="15" t="s">
        <v>286</v>
      </c>
      <c r="AD99" s="15" t="s">
        <v>286</v>
      </c>
      <c r="AE99" s="15"/>
      <c r="AF99" s="15"/>
      <c r="AG99" s="15"/>
      <c r="AH99" s="15" t="str">
        <f t="shared" si="11"/>
        <v/>
      </c>
      <c r="AI99" s="15"/>
      <c r="AJ99" s="15"/>
    </row>
    <row r="100" spans="1:36" ht="15" customHeight="1" x14ac:dyDescent="0.25">
      <c r="A100" s="136"/>
      <c r="B100" s="169"/>
      <c r="C100" s="169"/>
      <c r="D100" s="169" t="s">
        <v>15</v>
      </c>
      <c r="E100" s="170" t="s">
        <v>19</v>
      </c>
      <c r="F100" s="169" t="s">
        <v>20</v>
      </c>
      <c r="G100" s="278" t="s">
        <v>21</v>
      </c>
      <c r="H100" s="279" t="s">
        <v>22</v>
      </c>
      <c r="I100" s="446"/>
      <c r="J100" s="173" t="s">
        <v>233</v>
      </c>
      <c r="K100" s="302" t="s">
        <v>234</v>
      </c>
      <c r="L100" s="303" t="s">
        <v>235</v>
      </c>
      <c r="M100" s="428"/>
      <c r="N100" s="428">
        <v>5.8</v>
      </c>
      <c r="O100" s="428">
        <v>3</v>
      </c>
      <c r="P100" s="428"/>
      <c r="Q100" s="428">
        <v>2.2940999999999998</v>
      </c>
      <c r="R100" s="166">
        <f t="shared" si="14"/>
        <v>3</v>
      </c>
      <c r="S100" s="148"/>
      <c r="T100" s="136"/>
      <c r="U100" s="136"/>
      <c r="V100" s="136"/>
      <c r="W100" s="136"/>
      <c r="X100" s="136"/>
      <c r="Y100" s="15" t="str">
        <f>IFERROR(VLOOKUP(K100,[1]analisis!$D$9:$OI$44,$Y$8,FALSE),"")</f>
        <v/>
      </c>
      <c r="AA100" s="15" t="s">
        <v>286</v>
      </c>
      <c r="AB100" s="15" t="s">
        <v>286</v>
      </c>
      <c r="AC100" s="15" t="s">
        <v>286</v>
      </c>
      <c r="AD100" s="15" t="s">
        <v>286</v>
      </c>
      <c r="AE100" s="15"/>
      <c r="AF100" s="15"/>
      <c r="AG100" s="15"/>
      <c r="AH100" s="15" t="str">
        <f t="shared" si="11"/>
        <v/>
      </c>
      <c r="AI100" s="15"/>
      <c r="AJ100" s="15"/>
    </row>
    <row r="101" spans="1:36" ht="15" customHeight="1" x14ac:dyDescent="0.25">
      <c r="A101" s="136"/>
      <c r="B101" s="169"/>
      <c r="C101" s="169"/>
      <c r="D101" s="169" t="s">
        <v>15</v>
      </c>
      <c r="E101" s="170" t="s">
        <v>19</v>
      </c>
      <c r="F101" s="169" t="s">
        <v>20</v>
      </c>
      <c r="G101" s="278" t="s">
        <v>21</v>
      </c>
      <c r="H101" s="279" t="s">
        <v>22</v>
      </c>
      <c r="I101" s="446"/>
      <c r="J101" s="173" t="s">
        <v>236</v>
      </c>
      <c r="K101" s="302" t="s">
        <v>237</v>
      </c>
      <c r="L101" s="303" t="s">
        <v>238</v>
      </c>
      <c r="M101" s="429"/>
      <c r="N101" s="429">
        <v>1.73</v>
      </c>
      <c r="O101" s="429"/>
      <c r="P101" s="429"/>
      <c r="Q101" s="429">
        <v>27.2</v>
      </c>
      <c r="R101" s="166"/>
      <c r="S101" s="148"/>
      <c r="T101" s="136"/>
      <c r="U101" s="136"/>
      <c r="V101" s="136"/>
      <c r="W101" s="136"/>
      <c r="X101" s="136"/>
      <c r="Y101" s="15" t="str">
        <f>IFERROR(VLOOKUP(K101,[1]analisis!$D$9:$OI$44,$Y$8,FALSE),"")</f>
        <v/>
      </c>
      <c r="AA101" s="15" t="s">
        <v>286</v>
      </c>
      <c r="AB101" s="15" t="s">
        <v>286</v>
      </c>
      <c r="AC101" s="15" t="s">
        <v>286</v>
      </c>
      <c r="AD101" s="15" t="s">
        <v>286</v>
      </c>
      <c r="AE101" s="15"/>
      <c r="AF101" s="15"/>
      <c r="AG101" s="15"/>
      <c r="AH101" s="15" t="str">
        <f t="shared" si="11"/>
        <v/>
      </c>
      <c r="AI101" s="15"/>
      <c r="AJ101" s="15"/>
    </row>
    <row r="102" spans="1:36" ht="15" customHeight="1" x14ac:dyDescent="0.25">
      <c r="A102" s="136"/>
      <c r="B102" s="169"/>
      <c r="C102" s="169"/>
      <c r="D102" s="169" t="s">
        <v>15</v>
      </c>
      <c r="E102" s="170" t="s">
        <v>19</v>
      </c>
      <c r="F102" s="169" t="s">
        <v>20</v>
      </c>
      <c r="G102" s="278" t="s">
        <v>21</v>
      </c>
      <c r="H102" s="279" t="s">
        <v>22</v>
      </c>
      <c r="I102" s="446"/>
      <c r="J102" s="173" t="s">
        <v>239</v>
      </c>
      <c r="K102" s="302" t="s">
        <v>240</v>
      </c>
      <c r="L102" s="303" t="s">
        <v>241</v>
      </c>
      <c r="M102" s="428"/>
      <c r="N102" s="428"/>
      <c r="O102" s="428"/>
      <c r="P102" s="428"/>
      <c r="Q102" s="428"/>
      <c r="R102" s="166"/>
      <c r="S102" s="148"/>
      <c r="T102" s="136"/>
      <c r="U102" s="136"/>
      <c r="V102" s="136"/>
      <c r="W102" s="136"/>
      <c r="X102" s="136"/>
      <c r="Y102" s="15" t="str">
        <f>IFERROR(VLOOKUP(K102,[1]analisis!$D$9:$OI$44,$Y$8,FALSE),"")</f>
        <v/>
      </c>
      <c r="AA102" s="15" t="s">
        <v>286</v>
      </c>
      <c r="AB102" s="15" t="s">
        <v>286</v>
      </c>
      <c r="AC102" s="15" t="s">
        <v>286</v>
      </c>
      <c r="AD102" s="15" t="s">
        <v>286</v>
      </c>
      <c r="AE102" s="15"/>
      <c r="AF102" s="15"/>
      <c r="AG102" s="15"/>
      <c r="AH102" s="15" t="str">
        <f t="shared" si="11"/>
        <v/>
      </c>
      <c r="AI102" s="15"/>
      <c r="AJ102" s="15"/>
    </row>
    <row r="103" spans="1:36" ht="15" customHeight="1" x14ac:dyDescent="0.25">
      <c r="A103" s="136"/>
      <c r="B103" s="169"/>
      <c r="C103" s="169"/>
      <c r="D103" s="169" t="s">
        <v>15</v>
      </c>
      <c r="E103" s="170" t="s">
        <v>19</v>
      </c>
      <c r="F103" s="169" t="s">
        <v>20</v>
      </c>
      <c r="G103" s="278" t="s">
        <v>21</v>
      </c>
      <c r="H103" s="279" t="s">
        <v>22</v>
      </c>
      <c r="I103" s="446"/>
      <c r="J103" s="173" t="s">
        <v>242</v>
      </c>
      <c r="K103" s="302" t="s">
        <v>243</v>
      </c>
      <c r="L103" s="303" t="s">
        <v>244</v>
      </c>
      <c r="M103" s="429">
        <v>2</v>
      </c>
      <c r="N103" s="429">
        <v>6.55</v>
      </c>
      <c r="O103" s="429">
        <v>4.125</v>
      </c>
      <c r="P103" s="429"/>
      <c r="Q103" s="429">
        <v>4.25</v>
      </c>
      <c r="R103" s="166">
        <f t="shared" si="14"/>
        <v>4.1875</v>
      </c>
      <c r="S103" s="148"/>
      <c r="T103" s="136"/>
      <c r="U103" s="136"/>
      <c r="V103" s="136"/>
      <c r="W103" s="136"/>
      <c r="X103" s="136"/>
      <c r="Y103" s="15" t="str">
        <f>IFERROR(VLOOKUP(K103,[1]analisis!$D$9:$OI$44,$Y$8,FALSE),"")</f>
        <v/>
      </c>
      <c r="AA103" s="15" t="s">
        <v>286</v>
      </c>
      <c r="AB103" s="15" t="s">
        <v>286</v>
      </c>
      <c r="AC103" s="15" t="s">
        <v>286</v>
      </c>
      <c r="AD103" s="15" t="s">
        <v>286</v>
      </c>
      <c r="AE103" s="15"/>
      <c r="AF103" s="15"/>
      <c r="AG103" s="15"/>
      <c r="AH103" s="15" t="str">
        <f t="shared" si="11"/>
        <v/>
      </c>
      <c r="AI103" s="15"/>
      <c r="AJ103" s="15"/>
    </row>
    <row r="104" spans="1:36" ht="15" customHeight="1" x14ac:dyDescent="0.25">
      <c r="A104" s="136"/>
      <c r="B104" s="169"/>
      <c r="C104" s="169"/>
      <c r="D104" s="169" t="s">
        <v>15</v>
      </c>
      <c r="E104" s="170" t="s">
        <v>19</v>
      </c>
      <c r="F104" s="169" t="s">
        <v>20</v>
      </c>
      <c r="G104" s="278" t="s">
        <v>21</v>
      </c>
      <c r="H104" s="279" t="s">
        <v>22</v>
      </c>
      <c r="I104" s="446"/>
      <c r="J104" s="173" t="s">
        <v>245</v>
      </c>
      <c r="K104" s="302" t="s">
        <v>246</v>
      </c>
      <c r="L104" s="303" t="s">
        <v>247</v>
      </c>
      <c r="M104" s="428"/>
      <c r="N104" s="428">
        <v>5.05</v>
      </c>
      <c r="O104" s="428"/>
      <c r="P104" s="428"/>
      <c r="Q104" s="428">
        <v>3</v>
      </c>
      <c r="R104" s="166">
        <f t="shared" si="14"/>
        <v>4.0250000000000004</v>
      </c>
      <c r="S104" s="148"/>
      <c r="T104" s="136"/>
      <c r="U104" s="136"/>
      <c r="V104" s="136"/>
      <c r="W104" s="136"/>
      <c r="X104" s="136"/>
      <c r="Y104" s="15" t="str">
        <f>IFERROR(VLOOKUP(K104,[1]analisis!$D$9:$OI$44,$Y$8,FALSE),"")</f>
        <v/>
      </c>
      <c r="AA104" s="15" t="s">
        <v>286</v>
      </c>
      <c r="AB104" s="15" t="s">
        <v>286</v>
      </c>
      <c r="AC104" s="15" t="s">
        <v>286</v>
      </c>
      <c r="AD104" s="15" t="s">
        <v>286</v>
      </c>
      <c r="AE104" s="15"/>
      <c r="AF104" s="15"/>
      <c r="AG104" s="15"/>
      <c r="AH104" s="15" t="str">
        <f t="shared" si="11"/>
        <v/>
      </c>
      <c r="AI104" s="15"/>
      <c r="AJ104" s="15"/>
    </row>
    <row r="105" spans="1:36" ht="15" customHeight="1" x14ac:dyDescent="0.25">
      <c r="A105" s="136"/>
      <c r="B105" s="186"/>
      <c r="C105" s="187"/>
      <c r="D105" s="186" t="s">
        <v>15</v>
      </c>
      <c r="E105" s="188" t="s">
        <v>19</v>
      </c>
      <c r="F105" s="186" t="s">
        <v>20</v>
      </c>
      <c r="G105" s="282" t="s">
        <v>186</v>
      </c>
      <c r="H105" s="283" t="s">
        <v>22</v>
      </c>
      <c r="I105" s="446"/>
      <c r="J105" s="191" t="s">
        <v>248</v>
      </c>
      <c r="K105" s="304" t="s">
        <v>249</v>
      </c>
      <c r="L105" s="305" t="s">
        <v>250</v>
      </c>
      <c r="M105" s="429"/>
      <c r="N105" s="429">
        <v>1.1100000000000001</v>
      </c>
      <c r="O105" s="429"/>
      <c r="P105" s="429"/>
      <c r="Q105" s="429">
        <v>20.541699999999999</v>
      </c>
      <c r="R105" s="166">
        <f t="shared" si="14"/>
        <v>10.825849999999999</v>
      </c>
      <c r="S105" s="148"/>
      <c r="T105" s="136"/>
      <c r="U105" s="136"/>
      <c r="V105" s="136"/>
      <c r="W105" s="136"/>
      <c r="X105" s="136"/>
      <c r="Y105" s="15" t="str">
        <f>IFERROR(VLOOKUP(K105,[1]analisis!$D$9:$OI$44,$Y$8,FALSE),"")</f>
        <v/>
      </c>
      <c r="AA105" s="15" t="s">
        <v>286</v>
      </c>
      <c r="AB105" s="15" t="s">
        <v>286</v>
      </c>
      <c r="AC105" s="15" t="s">
        <v>286</v>
      </c>
      <c r="AD105" s="15" t="s">
        <v>286</v>
      </c>
      <c r="AE105" s="15"/>
      <c r="AF105" s="15"/>
      <c r="AG105" s="15"/>
      <c r="AH105" s="15" t="str">
        <f t="shared" si="11"/>
        <v/>
      </c>
      <c r="AI105" s="15"/>
      <c r="AJ105" s="15"/>
    </row>
    <row r="106" spans="1:36" ht="15" x14ac:dyDescent="0.2">
      <c r="A106" s="136"/>
      <c r="B106" s="194"/>
      <c r="C106" s="195"/>
      <c r="D106" s="195"/>
      <c r="E106" s="196"/>
      <c r="F106" s="197"/>
      <c r="G106" s="198"/>
      <c r="H106" s="197"/>
      <c r="I106" s="446"/>
      <c r="J106" s="199"/>
      <c r="K106" s="200"/>
      <c r="L106" s="201" t="s">
        <v>1</v>
      </c>
      <c r="M106" s="202">
        <f t="shared" ref="M106:R106" si="15">COUNTIF(M96:M105,"&gt;0.1")/COUNTIF(M96:M105,"&gt;=0")</f>
        <v>1</v>
      </c>
      <c r="N106" s="203">
        <f t="shared" si="15"/>
        <v>1</v>
      </c>
      <c r="O106" s="203">
        <f t="shared" si="15"/>
        <v>1</v>
      </c>
      <c r="P106" s="395" t="e">
        <f t="shared" si="15"/>
        <v>#DIV/0!</v>
      </c>
      <c r="Q106" s="391">
        <f t="shared" si="15"/>
        <v>1</v>
      </c>
      <c r="R106" s="285">
        <f t="shared" si="15"/>
        <v>1</v>
      </c>
      <c r="S106" s="148"/>
      <c r="T106" s="136"/>
      <c r="U106" s="136"/>
      <c r="V106" s="136"/>
      <c r="W106" s="136"/>
      <c r="X106" s="136"/>
      <c r="AB106" s="15"/>
    </row>
    <row r="107" spans="1:36" ht="15" x14ac:dyDescent="0.2">
      <c r="A107" s="136"/>
      <c r="B107" s="205"/>
      <c r="C107" s="136"/>
      <c r="D107" s="136"/>
      <c r="E107" s="147"/>
      <c r="F107" s="206"/>
      <c r="G107" s="207"/>
      <c r="H107" s="206"/>
      <c r="I107" s="446"/>
      <c r="J107" s="208"/>
      <c r="K107" s="209"/>
      <c r="L107" s="210" t="s">
        <v>2</v>
      </c>
      <c r="M107" s="211">
        <f t="shared" ref="M107:R107" si="16">COUNTIF(M96:M105,"&lt;=0.1")/COUNTIF(M96:M105,"&gt;=0")</f>
        <v>0</v>
      </c>
      <c r="N107" s="212">
        <f t="shared" si="16"/>
        <v>0</v>
      </c>
      <c r="O107" s="212">
        <f t="shared" si="16"/>
        <v>0</v>
      </c>
      <c r="P107" s="396" t="e">
        <f t="shared" si="16"/>
        <v>#DIV/0!</v>
      </c>
      <c r="Q107" s="392">
        <f t="shared" si="16"/>
        <v>0</v>
      </c>
      <c r="R107" s="286">
        <f t="shared" si="16"/>
        <v>0</v>
      </c>
      <c r="S107" s="148"/>
      <c r="T107" s="136"/>
      <c r="U107" s="136"/>
      <c r="V107" s="136"/>
      <c r="W107" s="136"/>
      <c r="X107" s="136"/>
    </row>
    <row r="108" spans="1:36" ht="15" x14ac:dyDescent="0.2">
      <c r="A108" s="136"/>
      <c r="B108" s="205"/>
      <c r="C108" s="136"/>
      <c r="D108" s="136"/>
      <c r="E108" s="147"/>
      <c r="F108" s="206"/>
      <c r="G108" s="207"/>
      <c r="H108" s="206"/>
      <c r="I108" s="446"/>
      <c r="J108" s="208"/>
      <c r="K108" s="209"/>
      <c r="L108" s="210" t="s">
        <v>3</v>
      </c>
      <c r="M108" s="211">
        <f t="shared" ref="M108:R108" si="17">(COUNTIF(M96:M105,"&lt;1")-COUNTIF(M96:M105,"&lt;0.1"))/COUNTIF(M96:M105,"&gt;=0")</f>
        <v>0</v>
      </c>
      <c r="N108" s="212">
        <f t="shared" si="17"/>
        <v>0</v>
      </c>
      <c r="O108" s="212">
        <f t="shared" si="17"/>
        <v>0</v>
      </c>
      <c r="P108" s="396" t="e">
        <f t="shared" si="17"/>
        <v>#DIV/0!</v>
      </c>
      <c r="Q108" s="392">
        <f t="shared" si="17"/>
        <v>0</v>
      </c>
      <c r="R108" s="286">
        <f t="shared" si="17"/>
        <v>0</v>
      </c>
      <c r="S108" s="148"/>
      <c r="T108" s="136"/>
      <c r="U108" s="136"/>
      <c r="V108" s="136"/>
      <c r="W108" s="136"/>
      <c r="X108" s="136"/>
    </row>
    <row r="109" spans="1:36" ht="15" x14ac:dyDescent="0.2">
      <c r="A109" s="136"/>
      <c r="B109" s="205"/>
      <c r="C109" s="136"/>
      <c r="D109" s="136"/>
      <c r="E109" s="147"/>
      <c r="F109" s="206"/>
      <c r="G109" s="207"/>
      <c r="H109" s="206"/>
      <c r="I109" s="446"/>
      <c r="J109" s="208"/>
      <c r="K109" s="209"/>
      <c r="L109" s="210" t="s">
        <v>5</v>
      </c>
      <c r="M109" s="211">
        <f>(COUNTIF(M96:M105,"&lt;=4")-COUNTIF(M96:M105,"&lt;1"))/COUNTIF(M96:M105,"&gt;=0")</f>
        <v>1</v>
      </c>
      <c r="N109" s="212">
        <f>(COUNTIF(N96:N105,"&lt;=4")-COUNTIF(N96:N105,"&lt;1"))/COUNTIF(N96:N105,"&gt;=0")</f>
        <v>0.5</v>
      </c>
      <c r="O109" s="212">
        <f>(COUNTIF(O96:O105,"&lt;=4")-COUNTIF(O96:O105,"&lt;1"))/COUNTIF(O96:O105,"&gt;=0")</f>
        <v>0.5</v>
      </c>
      <c r="P109" s="396" t="e">
        <f>(COUNTIF(P96:P105,"&lt;=4")-COUNTIF(P96:P105,"&lt;1"))/COUNTIF(P96:P105,"&gt;=0")</f>
        <v>#DIV/0!</v>
      </c>
      <c r="Q109" s="392">
        <f>(COUNTIF(Q96:Q105,"&lt;=6")-COUNTIF(Q96:Q105,"&lt;1"))/COUNTIF(Q96:Q105,"&gt;=0")</f>
        <v>0.42857142857142855</v>
      </c>
      <c r="R109" s="286">
        <f>(COUNTIF(R96:R105,"&lt;=4")-COUNTIF(R96:R105,"&lt;1"))/COUNTIF(R96:R105,"&gt;=0")</f>
        <v>0.2</v>
      </c>
      <c r="S109" s="148"/>
      <c r="T109" s="136"/>
      <c r="U109" s="136"/>
      <c r="V109" s="136"/>
      <c r="W109" s="136"/>
      <c r="X109" s="136"/>
    </row>
    <row r="110" spans="1:36" ht="15" x14ac:dyDescent="0.2">
      <c r="A110" s="136"/>
      <c r="B110" s="205"/>
      <c r="C110" s="136"/>
      <c r="D110" s="136"/>
      <c r="E110" s="147"/>
      <c r="F110" s="206"/>
      <c r="G110" s="207"/>
      <c r="H110" s="206"/>
      <c r="I110" s="446"/>
      <c r="J110" s="208"/>
      <c r="K110" s="209"/>
      <c r="L110" s="214" t="s">
        <v>6</v>
      </c>
      <c r="M110" s="215">
        <f>COUNTIF(M96:M105,"&gt;4")/COUNTIF(M96:M105,"&gt;=0")</f>
        <v>0</v>
      </c>
      <c r="N110" s="216">
        <f>COUNTIF(N96:N105,"&gt;4")/COUNTIF(N96:N105,"&gt;=0")</f>
        <v>0.5</v>
      </c>
      <c r="O110" s="216">
        <f>COUNTIF(O96:O105,"&gt;4")/COUNTIF(O96:O105,"&gt;=0")</f>
        <v>0.5</v>
      </c>
      <c r="P110" s="397" t="e">
        <f>COUNTIF(P96:P105,"&gt;4")/COUNTIF(P96:P105,"&gt;=0")</f>
        <v>#DIV/0!</v>
      </c>
      <c r="Q110" s="393">
        <f>COUNTIF(Q96:Q105,"&gt;6")/COUNTIF(Q96:Q105,"&gt;=0")</f>
        <v>0.5714285714285714</v>
      </c>
      <c r="R110" s="287">
        <f>COUNTIF(R96:R105,"&gt;4")/COUNTIF(R96:R105,"&gt;=0")</f>
        <v>0.8</v>
      </c>
      <c r="S110" s="148"/>
      <c r="T110" s="136"/>
      <c r="U110" s="136"/>
      <c r="V110" s="136"/>
      <c r="W110" s="136"/>
      <c r="X110" s="136"/>
    </row>
    <row r="111" spans="1:36" ht="15" x14ac:dyDescent="0.2">
      <c r="A111" s="136"/>
      <c r="B111" s="218"/>
      <c r="C111" s="219"/>
      <c r="D111" s="219"/>
      <c r="E111" s="220"/>
      <c r="F111" s="221"/>
      <c r="G111" s="222"/>
      <c r="H111" s="221"/>
      <c r="I111" s="447"/>
      <c r="J111" s="223"/>
      <c r="K111" s="224"/>
      <c r="L111" s="225" t="s">
        <v>185</v>
      </c>
      <c r="M111" s="226">
        <f>MEDIAN(M96:M105)</f>
        <v>2</v>
      </c>
      <c r="N111" s="227">
        <f>MEDIAN(N96:N105)</f>
        <v>4.0999999999999996</v>
      </c>
      <c r="O111" s="227">
        <f>MEDIAN(O96:O105)</f>
        <v>3.5625</v>
      </c>
      <c r="P111" s="398" t="e">
        <f>MEDIAN(P96:P105)</f>
        <v>#NUM!</v>
      </c>
      <c r="Q111" s="394">
        <f>IFERROR(MEDIAN(Q96:Q105),0)</f>
        <v>6.56</v>
      </c>
      <c r="R111" s="289">
        <f>MEDIAN(R96:R105)</f>
        <v>4.1875</v>
      </c>
      <c r="S111" s="148"/>
      <c r="T111" s="136"/>
      <c r="U111" s="136"/>
      <c r="V111" s="136"/>
      <c r="W111" s="136"/>
      <c r="X111" s="136"/>
    </row>
    <row r="112" spans="1:36" ht="15.75" x14ac:dyDescent="0.2">
      <c r="A112" s="136"/>
      <c r="B112" s="195"/>
      <c r="C112" s="195"/>
      <c r="D112" s="195"/>
      <c r="E112" s="196"/>
      <c r="F112" s="197"/>
      <c r="G112" s="198"/>
      <c r="H112" s="197"/>
      <c r="I112" s="258"/>
      <c r="J112" s="306"/>
      <c r="K112" s="196"/>
      <c r="L112" s="307"/>
      <c r="M112" s="195"/>
      <c r="N112" s="195"/>
      <c r="O112" s="195"/>
      <c r="P112" s="195"/>
      <c r="Q112" s="308"/>
      <c r="R112" s="308"/>
      <c r="S112" s="148"/>
      <c r="T112" s="136"/>
      <c r="U112" s="136"/>
      <c r="V112" s="136"/>
      <c r="W112" s="136"/>
      <c r="X112" s="136"/>
    </row>
    <row r="113" spans="1:24" ht="16.5" thickBot="1" x14ac:dyDescent="0.25">
      <c r="A113" s="136"/>
      <c r="B113" s="136"/>
      <c r="C113" s="136"/>
      <c r="D113" s="136"/>
      <c r="E113" s="136"/>
      <c r="F113" s="136"/>
      <c r="G113" s="136"/>
      <c r="H113" s="136"/>
      <c r="I113" s="309"/>
      <c r="J113" s="297"/>
      <c r="K113" s="136"/>
      <c r="L113" s="147"/>
      <c r="M113" s="136"/>
      <c r="N113" s="136"/>
      <c r="O113" s="136"/>
      <c r="P113" s="136"/>
      <c r="Q113" s="136"/>
      <c r="R113" s="136"/>
      <c r="S113" s="148"/>
      <c r="T113" s="136"/>
      <c r="U113" s="136"/>
      <c r="V113" s="136"/>
      <c r="W113" s="136"/>
      <c r="X113" s="136"/>
    </row>
    <row r="114" spans="1:24" ht="16.5" thickTop="1" x14ac:dyDescent="0.2">
      <c r="A114" s="136"/>
      <c r="B114" s="310"/>
      <c r="C114" s="311"/>
      <c r="D114" s="311"/>
      <c r="E114" s="311"/>
      <c r="F114" s="311"/>
      <c r="G114" s="311"/>
      <c r="H114" s="311"/>
      <c r="I114" s="312" t="s">
        <v>98</v>
      </c>
      <c r="J114" s="313"/>
      <c r="K114" s="313"/>
      <c r="L114" s="314"/>
      <c r="M114" s="418"/>
      <c r="N114" s="414"/>
      <c r="O114" s="414"/>
      <c r="P114" s="419"/>
      <c r="Q114" s="404" t="s">
        <v>107</v>
      </c>
      <c r="R114" s="273">
        <v>-36</v>
      </c>
      <c r="S114" s="148"/>
      <c r="T114" s="136"/>
      <c r="U114" s="136"/>
      <c r="V114" s="136"/>
      <c r="W114" s="136"/>
      <c r="X114" s="136"/>
    </row>
    <row r="115" spans="1:24" ht="12.75" customHeight="1" x14ac:dyDescent="0.25">
      <c r="A115" s="136"/>
      <c r="B115" s="248"/>
      <c r="C115" s="249" t="s">
        <v>14</v>
      </c>
      <c r="D115" s="249"/>
      <c r="E115" s="250" t="s">
        <v>19</v>
      </c>
      <c r="F115" s="249"/>
      <c r="G115" s="251"/>
      <c r="H115" s="252" t="s">
        <v>27</v>
      </c>
      <c r="I115" s="445" t="s">
        <v>82</v>
      </c>
      <c r="J115" s="243" t="s">
        <v>88</v>
      </c>
      <c r="K115" s="315"/>
      <c r="L115" s="253" t="s">
        <v>83</v>
      </c>
      <c r="M115" s="428">
        <v>0.745</v>
      </c>
      <c r="N115" s="428">
        <v>1.585</v>
      </c>
      <c r="O115" s="428">
        <v>0.77</v>
      </c>
      <c r="P115" s="428"/>
      <c r="Q115" s="428">
        <v>14.6609</v>
      </c>
      <c r="R115" s="166">
        <f>MEDIAN(M115:Q115)</f>
        <v>1.1775</v>
      </c>
      <c r="S115" s="148"/>
      <c r="T115" s="136"/>
      <c r="U115" s="136"/>
      <c r="V115" s="136"/>
      <c r="W115" s="136"/>
      <c r="X115" s="136"/>
    </row>
    <row r="116" spans="1:24" ht="15" x14ac:dyDescent="0.25">
      <c r="A116" s="136"/>
      <c r="B116" s="248" t="s">
        <v>13</v>
      </c>
      <c r="C116" s="249" t="s">
        <v>14</v>
      </c>
      <c r="D116" s="249" t="s">
        <v>15</v>
      </c>
      <c r="E116" s="250" t="s">
        <v>19</v>
      </c>
      <c r="F116" s="249"/>
      <c r="G116" s="251"/>
      <c r="H116" s="252" t="s">
        <v>27</v>
      </c>
      <c r="I116" s="446"/>
      <c r="J116" s="173" t="s">
        <v>89</v>
      </c>
      <c r="K116" s="174"/>
      <c r="L116" s="253" t="s">
        <v>84</v>
      </c>
      <c r="M116" s="429">
        <v>0.31</v>
      </c>
      <c r="N116" s="429"/>
      <c r="O116" s="429">
        <v>3.5</v>
      </c>
      <c r="P116" s="429"/>
      <c r="Q116" s="429">
        <v>173.5582</v>
      </c>
      <c r="R116" s="166">
        <f t="shared" ref="R116:R119" si="18">MEDIAN(M116:Q116)</f>
        <v>3.5</v>
      </c>
      <c r="S116" s="148"/>
      <c r="T116" s="136"/>
      <c r="U116" s="136"/>
      <c r="V116" s="136"/>
      <c r="W116" s="136"/>
      <c r="X116" s="136"/>
    </row>
    <row r="117" spans="1:24" ht="15" x14ac:dyDescent="0.25">
      <c r="A117" s="136"/>
      <c r="B117" s="248" t="s">
        <v>13</v>
      </c>
      <c r="C117" s="249" t="s">
        <v>14</v>
      </c>
      <c r="D117" s="249" t="s">
        <v>15</v>
      </c>
      <c r="E117" s="250" t="s">
        <v>19</v>
      </c>
      <c r="F117" s="249"/>
      <c r="G117" s="251"/>
      <c r="H117" s="252" t="s">
        <v>27</v>
      </c>
      <c r="I117" s="446"/>
      <c r="J117" s="173" t="s">
        <v>90</v>
      </c>
      <c r="K117" s="174"/>
      <c r="L117" s="253" t="s">
        <v>85</v>
      </c>
      <c r="M117" s="428"/>
      <c r="N117" s="428"/>
      <c r="O117" s="428"/>
      <c r="P117" s="428"/>
      <c r="Q117" s="428"/>
      <c r="R117" s="166"/>
      <c r="S117" s="148"/>
      <c r="T117" s="136"/>
      <c r="U117" s="136"/>
      <c r="V117" s="136"/>
      <c r="W117" s="136"/>
      <c r="X117" s="136"/>
    </row>
    <row r="118" spans="1:24" ht="15" x14ac:dyDescent="0.25">
      <c r="A118" s="136"/>
      <c r="B118" s="248"/>
      <c r="C118" s="249" t="s">
        <v>14</v>
      </c>
      <c r="D118" s="249" t="s">
        <v>15</v>
      </c>
      <c r="E118" s="250" t="s">
        <v>19</v>
      </c>
      <c r="F118" s="249"/>
      <c r="G118" s="251"/>
      <c r="H118" s="252" t="s">
        <v>27</v>
      </c>
      <c r="I118" s="446"/>
      <c r="J118" s="173" t="s">
        <v>91</v>
      </c>
      <c r="K118" s="174"/>
      <c r="L118" s="253" t="s">
        <v>86</v>
      </c>
      <c r="M118" s="429">
        <v>1.2</v>
      </c>
      <c r="N118" s="429">
        <v>7.5</v>
      </c>
      <c r="O118" s="429"/>
      <c r="P118" s="429"/>
      <c r="Q118" s="429">
        <v>1.5341</v>
      </c>
      <c r="R118" s="166">
        <f t="shared" si="18"/>
        <v>1.5341</v>
      </c>
      <c r="S118" s="148"/>
      <c r="T118" s="136"/>
      <c r="U118" s="136"/>
      <c r="V118" s="136"/>
      <c r="W118" s="136"/>
      <c r="X118" s="136"/>
    </row>
    <row r="119" spans="1:24" ht="15" x14ac:dyDescent="0.25">
      <c r="A119" s="136"/>
      <c r="B119" s="316" t="s">
        <v>13</v>
      </c>
      <c r="C119" s="317" t="s">
        <v>14</v>
      </c>
      <c r="D119" s="318"/>
      <c r="E119" s="319" t="s">
        <v>19</v>
      </c>
      <c r="F119" s="318"/>
      <c r="G119" s="320"/>
      <c r="H119" s="321" t="s">
        <v>27</v>
      </c>
      <c r="I119" s="446"/>
      <c r="J119" s="191" t="s">
        <v>92</v>
      </c>
      <c r="K119" s="322"/>
      <c r="L119" s="323" t="s">
        <v>87</v>
      </c>
      <c r="M119" s="428"/>
      <c r="N119" s="428"/>
      <c r="O119" s="428"/>
      <c r="P119" s="428"/>
      <c r="Q119" s="428">
        <v>0.54290000000000005</v>
      </c>
      <c r="R119" s="166">
        <f t="shared" si="18"/>
        <v>0.54290000000000005</v>
      </c>
      <c r="S119" s="148"/>
      <c r="T119" s="136"/>
      <c r="U119" s="136"/>
      <c r="V119" s="136"/>
      <c r="W119" s="136"/>
      <c r="X119" s="136"/>
    </row>
    <row r="120" spans="1:24" ht="15" x14ac:dyDescent="0.2">
      <c r="A120" s="136"/>
      <c r="B120" s="194"/>
      <c r="C120" s="195"/>
      <c r="D120" s="195"/>
      <c r="E120" s="196"/>
      <c r="F120" s="197"/>
      <c r="G120" s="198"/>
      <c r="H120" s="197"/>
      <c r="I120" s="446"/>
      <c r="J120" s="324"/>
      <c r="K120" s="200"/>
      <c r="L120" s="325" t="s">
        <v>1</v>
      </c>
      <c r="M120" s="326">
        <f t="shared" ref="M120:R120" si="19">COUNTIF(M115:M119,"&gt;0.1")/COUNTIF(M115:M119,"&gt;=0")</f>
        <v>1</v>
      </c>
      <c r="N120" s="327">
        <f t="shared" si="19"/>
        <v>1</v>
      </c>
      <c r="O120" s="327">
        <f t="shared" si="19"/>
        <v>1</v>
      </c>
      <c r="P120" s="408" t="e">
        <f t="shared" si="19"/>
        <v>#DIV/0!</v>
      </c>
      <c r="Q120" s="405">
        <f t="shared" si="19"/>
        <v>1</v>
      </c>
      <c r="R120" s="329">
        <f t="shared" si="19"/>
        <v>1</v>
      </c>
      <c r="S120" s="148"/>
      <c r="T120" s="136"/>
      <c r="U120" s="136"/>
      <c r="V120" s="136"/>
      <c r="W120" s="136"/>
      <c r="X120" s="136"/>
    </row>
    <row r="121" spans="1:24" ht="15" x14ac:dyDescent="0.2">
      <c r="A121" s="136"/>
      <c r="B121" s="205"/>
      <c r="C121" s="136"/>
      <c r="D121" s="136"/>
      <c r="E121" s="147"/>
      <c r="F121" s="206"/>
      <c r="G121" s="207"/>
      <c r="H121" s="206"/>
      <c r="I121" s="446"/>
      <c r="J121" s="330"/>
      <c r="K121" s="209"/>
      <c r="L121" s="331" t="s">
        <v>2</v>
      </c>
      <c r="M121" s="332">
        <f t="shared" ref="M121:R121" si="20">COUNTIF(M115:M119,"&lt;=0.1")/COUNTIF(M115:M119,"&gt;=0")</f>
        <v>0</v>
      </c>
      <c r="N121" s="333">
        <f t="shared" si="20"/>
        <v>0</v>
      </c>
      <c r="O121" s="333">
        <f t="shared" si="20"/>
        <v>0</v>
      </c>
      <c r="P121" s="409" t="e">
        <f t="shared" si="20"/>
        <v>#DIV/0!</v>
      </c>
      <c r="Q121" s="406">
        <f t="shared" si="20"/>
        <v>0</v>
      </c>
      <c r="R121" s="335">
        <f t="shared" si="20"/>
        <v>0</v>
      </c>
      <c r="S121" s="148"/>
      <c r="T121" s="136"/>
      <c r="U121" s="136"/>
      <c r="V121" s="136"/>
      <c r="W121" s="136"/>
      <c r="X121" s="136"/>
    </row>
    <row r="122" spans="1:24" ht="15" x14ac:dyDescent="0.2">
      <c r="A122" s="136"/>
      <c r="B122" s="205"/>
      <c r="C122" s="136"/>
      <c r="D122" s="136"/>
      <c r="E122" s="147"/>
      <c r="F122" s="206"/>
      <c r="G122" s="207"/>
      <c r="H122" s="206"/>
      <c r="I122" s="446"/>
      <c r="J122" s="330"/>
      <c r="K122" s="209"/>
      <c r="L122" s="331" t="s">
        <v>3</v>
      </c>
      <c r="M122" s="332">
        <f t="shared" ref="M122:R122" si="21">(COUNTIF(M115:M119,"&lt;1")-COUNTIF(M115:M119,"&lt;0.1"))/COUNTIF(M115:M119,"&gt;=0")</f>
        <v>0.66666666666666663</v>
      </c>
      <c r="N122" s="333">
        <f t="shared" si="21"/>
        <v>0</v>
      </c>
      <c r="O122" s="333">
        <f t="shared" si="21"/>
        <v>0.5</v>
      </c>
      <c r="P122" s="409" t="e">
        <f t="shared" si="21"/>
        <v>#DIV/0!</v>
      </c>
      <c r="Q122" s="406">
        <f t="shared" si="21"/>
        <v>0.25</v>
      </c>
      <c r="R122" s="335">
        <f t="shared" si="21"/>
        <v>0.25</v>
      </c>
      <c r="S122" s="148"/>
      <c r="T122" s="136"/>
      <c r="U122" s="136"/>
      <c r="V122" s="136"/>
      <c r="W122" s="136"/>
      <c r="X122" s="136"/>
    </row>
    <row r="123" spans="1:24" ht="15" x14ac:dyDescent="0.2">
      <c r="A123" s="136"/>
      <c r="B123" s="205"/>
      <c r="C123" s="136"/>
      <c r="D123" s="136"/>
      <c r="E123" s="147"/>
      <c r="F123" s="206"/>
      <c r="G123" s="207"/>
      <c r="H123" s="206"/>
      <c r="I123" s="446"/>
      <c r="J123" s="330"/>
      <c r="K123" s="209"/>
      <c r="L123" s="331" t="s">
        <v>5</v>
      </c>
      <c r="M123" s="332">
        <f>(COUNTIF(M115:M119,"&lt;=6")-COUNTIF(M115:M119,"&lt;1"))/COUNTIF(M115:M119,"&gt;=0")</f>
        <v>0.33333333333333331</v>
      </c>
      <c r="N123" s="333">
        <f>(COUNTIF(N115:N119,"&lt;=6")-COUNTIF(N115:N119,"&lt;1"))/COUNTIF(N115:N119,"&gt;=0")</f>
        <v>0.5</v>
      </c>
      <c r="O123" s="333">
        <f>(COUNTIF(O115:O119,"&lt;=6")-COUNTIF(O115:O119,"&lt;1"))/COUNTIF(O115:O119,"&gt;=0")</f>
        <v>0.5</v>
      </c>
      <c r="P123" s="409" t="e">
        <f>(COUNTIF(P115:P119,"&lt;=6")-COUNTIF(P115:P119,"&lt;1"))/COUNTIF(P115:P119,"&gt;=0")</f>
        <v>#DIV/0!</v>
      </c>
      <c r="Q123" s="406">
        <f>(COUNTIF(Q115:Q119,"&lt;=9")-COUNTIF(Q115:Q119,"&lt;1"))/COUNTIF(Q115:Q119,"&gt;=0")</f>
        <v>0.25</v>
      </c>
      <c r="R123" s="335">
        <f>(COUNTIF(R115:R119,"&lt;=6")-COUNTIF(R115:R119,"&lt;1"))/COUNTIF(R115:R119,"&gt;=0")</f>
        <v>0.75</v>
      </c>
      <c r="S123" s="148"/>
      <c r="T123" s="136"/>
      <c r="U123" s="136"/>
      <c r="V123" s="136"/>
      <c r="W123" s="136"/>
      <c r="X123" s="136"/>
    </row>
    <row r="124" spans="1:24" ht="15" x14ac:dyDescent="0.2">
      <c r="A124" s="136"/>
      <c r="B124" s="205"/>
      <c r="C124" s="136"/>
      <c r="D124" s="136"/>
      <c r="E124" s="147"/>
      <c r="F124" s="206"/>
      <c r="G124" s="207"/>
      <c r="H124" s="206"/>
      <c r="I124" s="446"/>
      <c r="J124" s="330"/>
      <c r="K124" s="209"/>
      <c r="L124" s="331" t="s">
        <v>6</v>
      </c>
      <c r="M124" s="336">
        <f>COUNTIF(M115:M119,"&gt;6")/COUNTIF(M115:M119,"&gt;=0")</f>
        <v>0</v>
      </c>
      <c r="N124" s="337">
        <f>COUNTIF(N115:N119,"&gt;6")/COUNTIF(N115:N119,"&gt;=0")</f>
        <v>0.5</v>
      </c>
      <c r="O124" s="337">
        <f>COUNTIF(O115:O119,"&gt;6")/COUNTIF(O115:O119,"&gt;=0")</f>
        <v>0</v>
      </c>
      <c r="P124" s="410" t="e">
        <f>COUNTIF(P115:P119,"&gt;6")/COUNTIF(P115:P119,"&gt;=0")</f>
        <v>#DIV/0!</v>
      </c>
      <c r="Q124" s="407">
        <f>COUNTIF(Q115:Q119,"&gt;9")/COUNTIF(Q115:Q119,"&gt;=0")</f>
        <v>0.5</v>
      </c>
      <c r="R124" s="339">
        <f>COUNTIF(R115:R119,"&gt;6")/COUNTIF(R115:R119,"&gt;=0")</f>
        <v>0</v>
      </c>
      <c r="S124" s="148"/>
      <c r="T124" s="136"/>
      <c r="U124" s="136"/>
      <c r="V124" s="136"/>
      <c r="W124" s="136"/>
      <c r="X124" s="136"/>
    </row>
    <row r="125" spans="1:24" ht="15" x14ac:dyDescent="0.2">
      <c r="A125" s="136"/>
      <c r="B125" s="218"/>
      <c r="C125" s="219"/>
      <c r="D125" s="219"/>
      <c r="E125" s="220"/>
      <c r="F125" s="221"/>
      <c r="G125" s="222"/>
      <c r="H125" s="221"/>
      <c r="I125" s="447"/>
      <c r="J125" s="340"/>
      <c r="K125" s="224"/>
      <c r="L125" s="341" t="s">
        <v>185</v>
      </c>
      <c r="M125" s="226">
        <f t="shared" ref="M125:R125" si="22">MEDIAN(M115:M119)</f>
        <v>0.745</v>
      </c>
      <c r="N125" s="227">
        <f t="shared" si="22"/>
        <v>4.5425000000000004</v>
      </c>
      <c r="O125" s="227">
        <f t="shared" si="22"/>
        <v>2.1349999999999998</v>
      </c>
      <c r="P125" s="398" t="e">
        <f t="shared" si="22"/>
        <v>#NUM!</v>
      </c>
      <c r="Q125" s="394">
        <f t="shared" si="22"/>
        <v>8.0975000000000001</v>
      </c>
      <c r="R125" s="289">
        <f t="shared" si="22"/>
        <v>1.3557999999999999</v>
      </c>
      <c r="S125" s="148"/>
      <c r="T125" s="136"/>
      <c r="U125" s="136"/>
      <c r="V125" s="136"/>
      <c r="W125" s="136"/>
      <c r="X125" s="136"/>
    </row>
    <row r="126" spans="1:24" ht="15" x14ac:dyDescent="0.2">
      <c r="A126" s="136"/>
      <c r="B126" s="136"/>
      <c r="C126" s="136"/>
      <c r="D126" s="136"/>
      <c r="E126" s="136"/>
      <c r="F126" s="136"/>
      <c r="G126" s="136"/>
      <c r="H126" s="136"/>
      <c r="I126" s="309"/>
      <c r="J126" s="136"/>
      <c r="K126" s="136"/>
      <c r="L126" s="147"/>
      <c r="M126" s="136"/>
      <c r="N126" s="136"/>
      <c r="O126" s="136"/>
      <c r="P126" s="136"/>
      <c r="Q126" s="136"/>
      <c r="R126" s="136"/>
      <c r="S126" s="148"/>
      <c r="T126" s="136"/>
      <c r="U126" s="136"/>
      <c r="V126" s="136"/>
      <c r="W126" s="136"/>
      <c r="X126" s="136"/>
    </row>
    <row r="127" spans="1:24" ht="16.5" thickBot="1" x14ac:dyDescent="0.25">
      <c r="A127" s="136"/>
      <c r="B127" s="136"/>
      <c r="C127" s="136"/>
      <c r="D127" s="136"/>
      <c r="E127" s="136"/>
      <c r="F127" s="136"/>
      <c r="G127" s="136"/>
      <c r="H127" s="136"/>
      <c r="I127" s="309"/>
      <c r="J127" s="297"/>
      <c r="K127" s="136"/>
      <c r="L127" s="147"/>
      <c r="M127" s="136"/>
      <c r="N127" s="136"/>
      <c r="O127" s="136"/>
      <c r="P127" s="136"/>
      <c r="Q127" s="136"/>
      <c r="R127" s="136"/>
      <c r="S127" s="148"/>
      <c r="T127" s="136"/>
      <c r="U127" s="136"/>
      <c r="V127" s="136"/>
      <c r="W127" s="136"/>
      <c r="X127" s="136"/>
    </row>
    <row r="128" spans="1:24" ht="16.5" thickTop="1" x14ac:dyDescent="0.2">
      <c r="A128" s="136"/>
      <c r="B128" s="342"/>
      <c r="C128" s="342"/>
      <c r="D128" s="342"/>
      <c r="E128" s="342"/>
      <c r="F128" s="342"/>
      <c r="G128" s="342"/>
      <c r="H128" s="342"/>
      <c r="I128" s="343" t="s">
        <v>99</v>
      </c>
      <c r="J128" s="344"/>
      <c r="K128" s="344"/>
      <c r="L128" s="344"/>
      <c r="M128" s="418"/>
      <c r="N128" s="414"/>
      <c r="O128" s="414"/>
      <c r="P128" s="419"/>
      <c r="Q128" s="404" t="s">
        <v>107</v>
      </c>
      <c r="R128" s="273" t="s">
        <v>347</v>
      </c>
      <c r="S128" s="148"/>
      <c r="T128" s="136"/>
      <c r="U128" s="136"/>
      <c r="V128" s="136"/>
      <c r="W128" s="136"/>
      <c r="X128" s="136"/>
    </row>
    <row r="129" spans="1:24" ht="12.75" customHeight="1" x14ac:dyDescent="0.25">
      <c r="A129" s="136"/>
      <c r="B129" s="248" t="s">
        <v>13</v>
      </c>
      <c r="C129" s="254" t="s">
        <v>14</v>
      </c>
      <c r="D129" s="249" t="s">
        <v>15</v>
      </c>
      <c r="E129" s="250" t="s">
        <v>19</v>
      </c>
      <c r="F129" s="249"/>
      <c r="G129" s="251"/>
      <c r="H129" s="252" t="s">
        <v>28</v>
      </c>
      <c r="I129" s="445" t="s">
        <v>79</v>
      </c>
      <c r="J129" s="243" t="s">
        <v>282</v>
      </c>
      <c r="K129" s="315"/>
      <c r="L129" s="253" t="s">
        <v>60</v>
      </c>
      <c r="M129" s="428"/>
      <c r="N129" s="428"/>
      <c r="O129" s="428"/>
      <c r="P129" s="428"/>
      <c r="Q129" s="428"/>
      <c r="R129" s="166"/>
      <c r="S129" s="148"/>
      <c r="T129" s="136"/>
      <c r="U129" s="136"/>
      <c r="V129" s="136"/>
      <c r="W129" s="136"/>
      <c r="X129" s="136"/>
    </row>
    <row r="130" spans="1:24" ht="15" customHeight="1" x14ac:dyDescent="0.25">
      <c r="A130" s="136"/>
      <c r="B130" s="255" t="s">
        <v>13</v>
      </c>
      <c r="C130" s="250" t="s">
        <v>14</v>
      </c>
      <c r="D130" s="250"/>
      <c r="E130" s="250" t="s">
        <v>19</v>
      </c>
      <c r="F130" s="249"/>
      <c r="G130" s="251"/>
      <c r="H130" s="252" t="s">
        <v>28</v>
      </c>
      <c r="I130" s="446"/>
      <c r="J130" s="173" t="s">
        <v>29</v>
      </c>
      <c r="K130" s="174"/>
      <c r="L130" s="253" t="s">
        <v>61</v>
      </c>
      <c r="M130" s="429">
        <v>4.125</v>
      </c>
      <c r="N130" s="429">
        <v>2.5</v>
      </c>
      <c r="O130" s="429"/>
      <c r="P130" s="429"/>
      <c r="Q130" s="429">
        <v>48.805999999999997</v>
      </c>
      <c r="R130" s="166">
        <f t="shared" ref="R130:R132" si="23">MEDIAN(M130:Q130)</f>
        <v>4.125</v>
      </c>
      <c r="S130" s="148"/>
      <c r="T130" s="136"/>
      <c r="U130" s="136"/>
      <c r="V130" s="136"/>
      <c r="W130" s="136"/>
      <c r="X130" s="136"/>
    </row>
    <row r="131" spans="1:24" ht="15" customHeight="1" x14ac:dyDescent="0.25">
      <c r="A131" s="136"/>
      <c r="B131" s="248"/>
      <c r="C131" s="250" t="s">
        <v>14</v>
      </c>
      <c r="D131" s="250" t="s">
        <v>15</v>
      </c>
      <c r="E131" s="250" t="s">
        <v>19</v>
      </c>
      <c r="F131" s="249"/>
      <c r="G131" s="251"/>
      <c r="H131" s="252" t="s">
        <v>28</v>
      </c>
      <c r="I131" s="446"/>
      <c r="J131" s="173" t="s">
        <v>283</v>
      </c>
      <c r="K131" s="174"/>
      <c r="L131" s="253" t="s">
        <v>62</v>
      </c>
      <c r="M131" s="428">
        <v>1.0900000000000001</v>
      </c>
      <c r="N131" s="428">
        <v>2.39</v>
      </c>
      <c r="O131" s="428">
        <v>5.47</v>
      </c>
      <c r="P131" s="428">
        <v>1.54</v>
      </c>
      <c r="Q131" s="428">
        <v>24.319299999999998</v>
      </c>
      <c r="R131" s="166">
        <f t="shared" si="23"/>
        <v>2.39</v>
      </c>
      <c r="S131" s="148"/>
      <c r="T131" s="136"/>
      <c r="U131" s="136"/>
      <c r="V131" s="136"/>
      <c r="W131" s="136"/>
      <c r="X131" s="136"/>
    </row>
    <row r="132" spans="1:24" ht="15" customHeight="1" x14ac:dyDescent="0.25">
      <c r="A132" s="136"/>
      <c r="B132" s="345" t="s">
        <v>13</v>
      </c>
      <c r="C132" s="319" t="s">
        <v>14</v>
      </c>
      <c r="D132" s="319"/>
      <c r="E132" s="319"/>
      <c r="F132" s="318"/>
      <c r="G132" s="320"/>
      <c r="H132" s="346" t="s">
        <v>28</v>
      </c>
      <c r="I132" s="446"/>
      <c r="J132" s="191" t="s">
        <v>169</v>
      </c>
      <c r="K132" s="192"/>
      <c r="L132" s="257" t="s">
        <v>255</v>
      </c>
      <c r="M132" s="429">
        <v>2.0299999999999998</v>
      </c>
      <c r="N132" s="429">
        <v>11.59</v>
      </c>
      <c r="O132" s="429"/>
      <c r="P132" s="429">
        <v>2.06</v>
      </c>
      <c r="Q132" s="429">
        <v>18.893699999999999</v>
      </c>
      <c r="R132" s="166">
        <f t="shared" si="23"/>
        <v>6.8249999999999993</v>
      </c>
      <c r="S132" s="148"/>
      <c r="T132" s="136"/>
      <c r="U132" s="136"/>
      <c r="V132" s="136"/>
      <c r="W132" s="136"/>
      <c r="X132" s="136"/>
    </row>
    <row r="133" spans="1:24" ht="15" x14ac:dyDescent="0.2">
      <c r="A133" s="136"/>
      <c r="B133" s="194"/>
      <c r="C133" s="195"/>
      <c r="D133" s="195"/>
      <c r="E133" s="196"/>
      <c r="F133" s="197"/>
      <c r="G133" s="198"/>
      <c r="H133" s="197"/>
      <c r="I133" s="446"/>
      <c r="J133" s="324"/>
      <c r="K133" s="200"/>
      <c r="L133" s="325" t="s">
        <v>1</v>
      </c>
      <c r="M133" s="326">
        <f t="shared" ref="M133:R133" si="24">COUNTIF(M129:M132,"&gt;0.1")/COUNTIF(M129:M132,"&gt;=0")</f>
        <v>1</v>
      </c>
      <c r="N133" s="327">
        <f t="shared" si="24"/>
        <v>1</v>
      </c>
      <c r="O133" s="327">
        <f t="shared" si="24"/>
        <v>1</v>
      </c>
      <c r="P133" s="408">
        <f t="shared" si="24"/>
        <v>1</v>
      </c>
      <c r="Q133" s="405">
        <f t="shared" si="24"/>
        <v>1</v>
      </c>
      <c r="R133" s="329">
        <f t="shared" si="24"/>
        <v>1</v>
      </c>
      <c r="S133" s="148"/>
      <c r="T133" s="136"/>
      <c r="U133" s="136"/>
      <c r="V133" s="136"/>
      <c r="W133" s="136"/>
      <c r="X133" s="136"/>
    </row>
    <row r="134" spans="1:24" ht="15" x14ac:dyDescent="0.2">
      <c r="A134" s="136"/>
      <c r="B134" s="205"/>
      <c r="C134" s="136"/>
      <c r="D134" s="136"/>
      <c r="E134" s="147"/>
      <c r="F134" s="206"/>
      <c r="G134" s="207"/>
      <c r="H134" s="206"/>
      <c r="I134" s="446"/>
      <c r="J134" s="330"/>
      <c r="K134" s="209"/>
      <c r="L134" s="331" t="s">
        <v>2</v>
      </c>
      <c r="M134" s="332">
        <f t="shared" ref="M134:R134" si="25">COUNTIF(M129:M132,"&lt;=0.1")/COUNTIF(M129:M132,"&gt;=0")</f>
        <v>0</v>
      </c>
      <c r="N134" s="333">
        <f t="shared" si="25"/>
        <v>0</v>
      </c>
      <c r="O134" s="333">
        <f t="shared" si="25"/>
        <v>0</v>
      </c>
      <c r="P134" s="409">
        <f t="shared" si="25"/>
        <v>0</v>
      </c>
      <c r="Q134" s="406">
        <f t="shared" si="25"/>
        <v>0</v>
      </c>
      <c r="R134" s="335">
        <f t="shared" si="25"/>
        <v>0</v>
      </c>
      <c r="S134" s="148"/>
      <c r="T134" s="136"/>
      <c r="U134" s="136"/>
      <c r="V134" s="136"/>
      <c r="W134" s="136"/>
      <c r="X134" s="136"/>
    </row>
    <row r="135" spans="1:24" ht="15" customHeight="1" x14ac:dyDescent="0.2">
      <c r="A135" s="136"/>
      <c r="B135" s="205"/>
      <c r="C135" s="136"/>
      <c r="D135" s="136"/>
      <c r="E135" s="147"/>
      <c r="F135" s="206"/>
      <c r="G135" s="207"/>
      <c r="H135" s="206"/>
      <c r="I135" s="446"/>
      <c r="J135" s="330"/>
      <c r="K135" s="209"/>
      <c r="L135" s="331" t="s">
        <v>3</v>
      </c>
      <c r="M135" s="332">
        <f t="shared" ref="M135:R135" si="26">(COUNTIF(M129:M132,"&lt;1")-COUNTIF(M129:M132,"&lt;0.1"))/COUNTIF(M129:M132,"&gt;=0")</f>
        <v>0</v>
      </c>
      <c r="N135" s="333">
        <f t="shared" si="26"/>
        <v>0</v>
      </c>
      <c r="O135" s="333">
        <f t="shared" si="26"/>
        <v>0</v>
      </c>
      <c r="P135" s="409">
        <f t="shared" si="26"/>
        <v>0</v>
      </c>
      <c r="Q135" s="406">
        <f t="shared" si="26"/>
        <v>0</v>
      </c>
      <c r="R135" s="335">
        <f t="shared" si="26"/>
        <v>0</v>
      </c>
      <c r="S135" s="148"/>
      <c r="T135" s="136"/>
      <c r="U135" s="136"/>
      <c r="V135" s="136"/>
      <c r="W135" s="136"/>
      <c r="X135" s="136"/>
    </row>
    <row r="136" spans="1:24" ht="15" x14ac:dyDescent="0.2">
      <c r="A136" s="136"/>
      <c r="B136" s="205"/>
      <c r="C136" s="136"/>
      <c r="D136" s="136"/>
      <c r="E136" s="147"/>
      <c r="F136" s="206"/>
      <c r="G136" s="207"/>
      <c r="H136" s="206"/>
      <c r="I136" s="446"/>
      <c r="J136" s="330"/>
      <c r="K136" s="209"/>
      <c r="L136" s="331" t="s">
        <v>5</v>
      </c>
      <c r="M136" s="332">
        <f>(COUNTIF(M129:M132,"&lt;=4")-COUNTIF(M129:M132,"&lt;1"))/COUNTIF(M129:M132,"&gt;=0")</f>
        <v>0.66666666666666663</v>
      </c>
      <c r="N136" s="333">
        <f>(COUNTIF(N129:N132,"&lt;=4")-COUNTIF(N129:N132,"&lt;1"))/COUNTIF(N129:N132,"&gt;=0")</f>
        <v>0.66666666666666663</v>
      </c>
      <c r="O136" s="333">
        <f>(COUNTIF(O129:O132,"&lt;=4")-COUNTIF(O129:O132,"&lt;1"))/COUNTIF(O129:O132,"&gt;=0")</f>
        <v>0</v>
      </c>
      <c r="P136" s="409">
        <f>(COUNTIF(P129:P132,"&lt;=4")-COUNTIF(P129:P132,"&lt;1"))/COUNTIF(P129:P132,"&gt;=0")</f>
        <v>1</v>
      </c>
      <c r="Q136" s="406">
        <f>(COUNTIF(Q129:Q132,"&lt;=6")-COUNTIF(Q129:Q132,"&lt;1"))/COUNTIF(Q129:Q132,"&gt;=0")</f>
        <v>0</v>
      </c>
      <c r="R136" s="335">
        <f>(COUNTIF(R129:R132,"&lt;=4")-COUNTIF(R129:R132,"&lt;1"))/COUNTIF(R129:R132,"&gt;=0")</f>
        <v>0.33333333333333331</v>
      </c>
      <c r="S136" s="148"/>
      <c r="T136" s="136"/>
      <c r="U136" s="136"/>
      <c r="V136" s="136"/>
      <c r="W136" s="136"/>
      <c r="X136" s="136"/>
    </row>
    <row r="137" spans="1:24" ht="15" x14ac:dyDescent="0.2">
      <c r="A137" s="136"/>
      <c r="B137" s="205"/>
      <c r="C137" s="136"/>
      <c r="D137" s="136"/>
      <c r="E137" s="147"/>
      <c r="F137" s="206"/>
      <c r="G137" s="207"/>
      <c r="H137" s="206"/>
      <c r="I137" s="446"/>
      <c r="J137" s="330"/>
      <c r="K137" s="209"/>
      <c r="L137" s="347" t="s">
        <v>6</v>
      </c>
      <c r="M137" s="336">
        <f>COUNTIF(M129:M132,"&gt;4")/COUNTIF(M129:M132,"&gt;=0")</f>
        <v>0.33333333333333331</v>
      </c>
      <c r="N137" s="337">
        <f>COUNTIF(N129:N132,"&gt;4")/COUNTIF(N129:N132,"&gt;=0")</f>
        <v>0.33333333333333331</v>
      </c>
      <c r="O137" s="337">
        <f>COUNTIF(O129:O132,"&gt;4")/COUNTIF(O129:O132,"&gt;=0")</f>
        <v>1</v>
      </c>
      <c r="P137" s="410">
        <f>COUNTIF(P129:P132,"&gt;4")/COUNTIF(P129:P132,"&gt;=0")</f>
        <v>0</v>
      </c>
      <c r="Q137" s="407">
        <f>COUNTIF(Q129:Q132,"&gt;6")/COUNTIF(Q129:Q132,"&gt;=0")</f>
        <v>1</v>
      </c>
      <c r="R137" s="339">
        <f>COUNTIF(R129:R132,"&gt;4")/COUNTIF(R129:R132,"&gt;=0")</f>
        <v>0.66666666666666663</v>
      </c>
      <c r="S137" s="148"/>
      <c r="T137" s="136"/>
      <c r="U137" s="136"/>
      <c r="V137" s="136"/>
      <c r="W137" s="136"/>
      <c r="X137" s="136"/>
    </row>
    <row r="138" spans="1:24" ht="15" x14ac:dyDescent="0.2">
      <c r="A138" s="136"/>
      <c r="B138" s="218"/>
      <c r="C138" s="219"/>
      <c r="D138" s="219"/>
      <c r="E138" s="220"/>
      <c r="F138" s="221"/>
      <c r="G138" s="222"/>
      <c r="H138" s="221"/>
      <c r="I138" s="447"/>
      <c r="J138" s="340"/>
      <c r="K138" s="224"/>
      <c r="L138" s="225" t="s">
        <v>185</v>
      </c>
      <c r="M138" s="226">
        <f t="shared" ref="M138:R138" si="27">MEDIAN(M129:M132)</f>
        <v>2.0299999999999998</v>
      </c>
      <c r="N138" s="227">
        <f t="shared" si="27"/>
        <v>2.5</v>
      </c>
      <c r="O138" s="227">
        <f t="shared" si="27"/>
        <v>5.47</v>
      </c>
      <c r="P138" s="398">
        <f t="shared" si="27"/>
        <v>1.8</v>
      </c>
      <c r="Q138" s="394">
        <f t="shared" si="27"/>
        <v>24.319299999999998</v>
      </c>
      <c r="R138" s="289">
        <f t="shared" si="27"/>
        <v>4.125</v>
      </c>
      <c r="S138" s="148"/>
      <c r="T138" s="136"/>
      <c r="U138" s="136"/>
      <c r="V138" s="136"/>
      <c r="W138" s="136"/>
      <c r="X138" s="136"/>
    </row>
    <row r="139" spans="1:24" ht="15" x14ac:dyDescent="0.2">
      <c r="A139" s="136"/>
      <c r="B139" s="136"/>
      <c r="C139" s="136"/>
      <c r="D139" s="136"/>
      <c r="E139" s="136"/>
      <c r="F139" s="136"/>
      <c r="G139" s="136"/>
      <c r="H139" s="136"/>
      <c r="I139" s="309"/>
      <c r="J139" s="136"/>
      <c r="K139" s="136"/>
      <c r="L139" s="147"/>
      <c r="M139" s="136"/>
      <c r="N139" s="136"/>
      <c r="O139" s="136"/>
      <c r="P139" s="136"/>
      <c r="Q139" s="136"/>
      <c r="R139" s="136"/>
      <c r="S139" s="148"/>
      <c r="T139" s="136"/>
      <c r="U139" s="136"/>
      <c r="V139" s="136"/>
      <c r="W139" s="136"/>
      <c r="X139" s="136"/>
    </row>
    <row r="140" spans="1:24" ht="15" hidden="1" x14ac:dyDescent="0.2">
      <c r="A140" s="136"/>
      <c r="B140" s="136"/>
      <c r="C140" s="136"/>
      <c r="D140" s="136"/>
      <c r="E140" s="136"/>
      <c r="F140" s="136"/>
      <c r="G140" s="136"/>
      <c r="H140" s="136"/>
      <c r="I140" s="309"/>
      <c r="J140" s="136"/>
      <c r="K140" s="136"/>
      <c r="L140" s="147"/>
      <c r="M140" s="136"/>
      <c r="N140" s="136"/>
      <c r="O140" s="136"/>
      <c r="P140" s="136"/>
      <c r="Q140" s="136"/>
      <c r="R140" s="136"/>
      <c r="S140" s="148"/>
      <c r="T140" s="136"/>
      <c r="U140" s="136"/>
      <c r="V140" s="136"/>
      <c r="W140" s="136"/>
      <c r="X140" s="136"/>
    </row>
    <row r="141" spans="1:24" ht="16.5" hidden="1" thickTop="1" x14ac:dyDescent="0.2">
      <c r="A141" s="136"/>
      <c r="B141" s="348"/>
      <c r="C141" s="348"/>
      <c r="D141" s="348"/>
      <c r="E141" s="348"/>
      <c r="F141" s="348"/>
      <c r="G141" s="348"/>
      <c r="H141" s="348"/>
      <c r="I141" s="349" t="s">
        <v>99</v>
      </c>
      <c r="J141" s="350"/>
      <c r="K141" s="351"/>
      <c r="L141" s="352"/>
      <c r="M141" s="234"/>
      <c r="N141" s="235"/>
      <c r="O141" s="235"/>
      <c r="P141" s="235"/>
      <c r="Q141" s="235" t="s">
        <v>107</v>
      </c>
      <c r="R141" s="236" t="s">
        <v>193</v>
      </c>
      <c r="S141" s="148"/>
      <c r="T141" s="136"/>
      <c r="U141" s="136"/>
      <c r="V141" s="136"/>
      <c r="W141" s="136"/>
      <c r="X141" s="136"/>
    </row>
    <row r="142" spans="1:24" ht="15" hidden="1" customHeight="1" x14ac:dyDescent="0.2">
      <c r="A142" s="136"/>
      <c r="B142" s="353"/>
      <c r="C142" s="250"/>
      <c r="D142" s="254"/>
      <c r="E142" s="256"/>
      <c r="F142" s="252"/>
      <c r="G142" s="354"/>
      <c r="H142" s="252" t="s">
        <v>30</v>
      </c>
      <c r="I142" s="445" t="s">
        <v>81</v>
      </c>
      <c r="J142" s="243" t="s">
        <v>256</v>
      </c>
      <c r="K142" s="315"/>
      <c r="L142" s="355" t="s">
        <v>257</v>
      </c>
      <c r="M142" s="246"/>
      <c r="N142" s="166"/>
      <c r="O142" s="166"/>
      <c r="P142" s="166"/>
      <c r="Q142" s="247"/>
      <c r="R142" s="166" t="str">
        <f t="shared" ref="R142:R153" si="28">IFERROR(MEDIAN(M142:P142),"")</f>
        <v/>
      </c>
      <c r="S142" s="148"/>
      <c r="T142" s="136"/>
      <c r="U142" s="136"/>
      <c r="V142" s="136"/>
      <c r="W142" s="136"/>
      <c r="X142" s="136"/>
    </row>
    <row r="143" spans="1:24" ht="15" hidden="1" customHeight="1" x14ac:dyDescent="0.2">
      <c r="A143" s="136"/>
      <c r="B143" s="356"/>
      <c r="C143" s="319"/>
      <c r="D143" s="357"/>
      <c r="E143" s="358"/>
      <c r="F143" s="321"/>
      <c r="G143" s="359"/>
      <c r="H143" s="321" t="s">
        <v>30</v>
      </c>
      <c r="I143" s="446"/>
      <c r="J143" s="173" t="s">
        <v>258</v>
      </c>
      <c r="K143" s="174"/>
      <c r="L143" s="360" t="s">
        <v>259</v>
      </c>
      <c r="M143" s="246"/>
      <c r="N143" s="166"/>
      <c r="O143" s="166"/>
      <c r="P143" s="166"/>
      <c r="Q143" s="247"/>
      <c r="R143" s="166" t="str">
        <f t="shared" si="28"/>
        <v/>
      </c>
      <c r="S143" s="148"/>
      <c r="T143" s="136"/>
      <c r="U143" s="136"/>
      <c r="V143" s="136"/>
      <c r="W143" s="136"/>
      <c r="X143" s="136"/>
    </row>
    <row r="144" spans="1:24" ht="15" hidden="1" customHeight="1" x14ac:dyDescent="0.2">
      <c r="A144" s="136"/>
      <c r="B144" s="356"/>
      <c r="C144" s="319"/>
      <c r="D144" s="357"/>
      <c r="E144" s="358"/>
      <c r="F144" s="321"/>
      <c r="G144" s="359"/>
      <c r="H144" s="321" t="s">
        <v>30</v>
      </c>
      <c r="I144" s="446"/>
      <c r="J144" s="173" t="s">
        <v>260</v>
      </c>
      <c r="K144" s="174"/>
      <c r="L144" s="360" t="s">
        <v>261</v>
      </c>
      <c r="M144" s="246"/>
      <c r="N144" s="166"/>
      <c r="O144" s="166"/>
      <c r="P144" s="166"/>
      <c r="Q144" s="247"/>
      <c r="R144" s="166" t="str">
        <f t="shared" si="28"/>
        <v/>
      </c>
      <c r="S144" s="148"/>
      <c r="T144" s="136"/>
      <c r="U144" s="136"/>
      <c r="V144" s="136"/>
      <c r="W144" s="136"/>
      <c r="X144" s="136"/>
    </row>
    <row r="145" spans="1:24" ht="15" hidden="1" customHeight="1" x14ac:dyDescent="0.2">
      <c r="A145" s="136"/>
      <c r="B145" s="356"/>
      <c r="C145" s="319"/>
      <c r="D145" s="357"/>
      <c r="E145" s="358"/>
      <c r="F145" s="321"/>
      <c r="G145" s="359"/>
      <c r="H145" s="321" t="s">
        <v>30</v>
      </c>
      <c r="I145" s="446"/>
      <c r="J145" s="173" t="s">
        <v>170</v>
      </c>
      <c r="K145" s="174"/>
      <c r="L145" s="360" t="s">
        <v>262</v>
      </c>
      <c r="M145" s="246"/>
      <c r="N145" s="166"/>
      <c r="O145" s="166"/>
      <c r="P145" s="166"/>
      <c r="Q145" s="247"/>
      <c r="R145" s="166" t="str">
        <f t="shared" si="28"/>
        <v/>
      </c>
      <c r="S145" s="148"/>
      <c r="T145" s="136"/>
      <c r="U145" s="136"/>
      <c r="V145" s="136"/>
      <c r="W145" s="136"/>
      <c r="X145" s="136"/>
    </row>
    <row r="146" spans="1:24" ht="15" hidden="1" customHeight="1" x14ac:dyDescent="0.2">
      <c r="A146" s="136"/>
      <c r="B146" s="356"/>
      <c r="C146" s="319"/>
      <c r="D146" s="357"/>
      <c r="E146" s="358"/>
      <c r="F146" s="321"/>
      <c r="G146" s="359"/>
      <c r="H146" s="321" t="s">
        <v>30</v>
      </c>
      <c r="I146" s="446"/>
      <c r="J146" s="173" t="s">
        <v>171</v>
      </c>
      <c r="K146" s="174"/>
      <c r="L146" s="360" t="s">
        <v>263</v>
      </c>
      <c r="M146" s="246"/>
      <c r="N146" s="166"/>
      <c r="O146" s="166"/>
      <c r="P146" s="166"/>
      <c r="Q146" s="247"/>
      <c r="R146" s="166" t="str">
        <f t="shared" si="28"/>
        <v/>
      </c>
      <c r="S146" s="148"/>
      <c r="T146" s="136"/>
      <c r="U146" s="136"/>
      <c r="V146" s="136"/>
      <c r="W146" s="136"/>
      <c r="X146" s="136"/>
    </row>
    <row r="147" spans="1:24" ht="15" hidden="1" customHeight="1" x14ac:dyDescent="0.2">
      <c r="A147" s="136"/>
      <c r="B147" s="356"/>
      <c r="C147" s="319"/>
      <c r="D147" s="357"/>
      <c r="E147" s="358"/>
      <c r="F147" s="321"/>
      <c r="G147" s="359"/>
      <c r="H147" s="321" t="s">
        <v>30</v>
      </c>
      <c r="I147" s="446"/>
      <c r="J147" s="173" t="s">
        <v>264</v>
      </c>
      <c r="K147" s="174"/>
      <c r="L147" s="360" t="s">
        <v>265</v>
      </c>
      <c r="M147" s="246"/>
      <c r="N147" s="166"/>
      <c r="O147" s="166"/>
      <c r="P147" s="166"/>
      <c r="Q147" s="247"/>
      <c r="R147" s="166" t="str">
        <f t="shared" si="28"/>
        <v/>
      </c>
      <c r="S147" s="148"/>
      <c r="T147" s="136"/>
      <c r="U147" s="136"/>
      <c r="V147" s="136"/>
      <c r="W147" s="136"/>
      <c r="X147" s="136"/>
    </row>
    <row r="148" spans="1:24" ht="15" hidden="1" customHeight="1" x14ac:dyDescent="0.2">
      <c r="A148" s="136"/>
      <c r="B148" s="356"/>
      <c r="C148" s="319"/>
      <c r="D148" s="357"/>
      <c r="E148" s="358"/>
      <c r="F148" s="321"/>
      <c r="G148" s="359"/>
      <c r="H148" s="321" t="s">
        <v>30</v>
      </c>
      <c r="I148" s="446"/>
      <c r="J148" s="173" t="s">
        <v>132</v>
      </c>
      <c r="K148" s="174"/>
      <c r="L148" s="360" t="s">
        <v>266</v>
      </c>
      <c r="M148" s="246"/>
      <c r="N148" s="166"/>
      <c r="O148" s="166"/>
      <c r="P148" s="166"/>
      <c r="Q148" s="247"/>
      <c r="R148" s="166" t="str">
        <f t="shared" si="28"/>
        <v/>
      </c>
      <c r="S148" s="148"/>
      <c r="T148" s="136"/>
      <c r="U148" s="136"/>
      <c r="V148" s="136"/>
      <c r="W148" s="136"/>
      <c r="X148" s="136"/>
    </row>
    <row r="149" spans="1:24" ht="15" hidden="1" customHeight="1" x14ac:dyDescent="0.2">
      <c r="A149" s="136"/>
      <c r="B149" s="356"/>
      <c r="C149" s="319"/>
      <c r="D149" s="357"/>
      <c r="E149" s="358"/>
      <c r="F149" s="321"/>
      <c r="G149" s="359"/>
      <c r="H149" s="321" t="s">
        <v>30</v>
      </c>
      <c r="I149" s="446"/>
      <c r="J149" s="173" t="s">
        <v>267</v>
      </c>
      <c r="K149" s="174"/>
      <c r="L149" s="361" t="s">
        <v>268</v>
      </c>
      <c r="M149" s="246"/>
      <c r="N149" s="166"/>
      <c r="O149" s="166"/>
      <c r="P149" s="166"/>
      <c r="Q149" s="247"/>
      <c r="R149" s="166" t="str">
        <f t="shared" si="28"/>
        <v/>
      </c>
      <c r="S149" s="148"/>
      <c r="T149" s="136"/>
      <c r="U149" s="136"/>
      <c r="V149" s="136"/>
      <c r="W149" s="136"/>
      <c r="X149" s="136"/>
    </row>
    <row r="150" spans="1:24" ht="15" hidden="1" customHeight="1" x14ac:dyDescent="0.2">
      <c r="A150" s="136"/>
      <c r="B150" s="356"/>
      <c r="C150" s="319"/>
      <c r="D150" s="357"/>
      <c r="E150" s="358"/>
      <c r="F150" s="321"/>
      <c r="G150" s="359"/>
      <c r="H150" s="321" t="s">
        <v>30</v>
      </c>
      <c r="I150" s="446"/>
      <c r="J150" s="173" t="s">
        <v>269</v>
      </c>
      <c r="K150" s="174"/>
      <c r="L150" s="360" t="s">
        <v>270</v>
      </c>
      <c r="M150" s="246"/>
      <c r="N150" s="166"/>
      <c r="O150" s="166"/>
      <c r="P150" s="166"/>
      <c r="Q150" s="247"/>
      <c r="R150" s="166" t="str">
        <f t="shared" si="28"/>
        <v/>
      </c>
      <c r="S150" s="148"/>
      <c r="T150" s="136"/>
      <c r="U150" s="136"/>
      <c r="V150" s="136"/>
      <c r="W150" s="136"/>
      <c r="X150" s="136"/>
    </row>
    <row r="151" spans="1:24" ht="15" hidden="1" customHeight="1" x14ac:dyDescent="0.2">
      <c r="A151" s="136"/>
      <c r="B151" s="356"/>
      <c r="C151" s="319"/>
      <c r="D151" s="357"/>
      <c r="E151" s="358"/>
      <c r="F151" s="321"/>
      <c r="G151" s="359"/>
      <c r="H151" s="321" t="s">
        <v>30</v>
      </c>
      <c r="I151" s="446"/>
      <c r="J151" s="173" t="s">
        <v>271</v>
      </c>
      <c r="K151" s="174"/>
      <c r="L151" s="361" t="s">
        <v>272</v>
      </c>
      <c r="M151" s="246"/>
      <c r="N151" s="166"/>
      <c r="O151" s="166"/>
      <c r="P151" s="166"/>
      <c r="Q151" s="247"/>
      <c r="R151" s="166" t="str">
        <f t="shared" si="28"/>
        <v/>
      </c>
      <c r="S151" s="148"/>
      <c r="T151" s="136"/>
      <c r="U151" s="136"/>
      <c r="V151" s="136"/>
      <c r="W151" s="136"/>
      <c r="X151" s="136"/>
    </row>
    <row r="152" spans="1:24" ht="15" hidden="1" customHeight="1" x14ac:dyDescent="0.2">
      <c r="A152" s="136"/>
      <c r="B152" s="356"/>
      <c r="C152" s="319"/>
      <c r="D152" s="357"/>
      <c r="E152" s="358"/>
      <c r="F152" s="321"/>
      <c r="G152" s="359"/>
      <c r="H152" s="321" t="s">
        <v>30</v>
      </c>
      <c r="I152" s="446"/>
      <c r="J152" s="173" t="s">
        <v>273</v>
      </c>
      <c r="K152" s="174"/>
      <c r="L152" s="360" t="s">
        <v>274</v>
      </c>
      <c r="M152" s="246"/>
      <c r="N152" s="166"/>
      <c r="O152" s="166"/>
      <c r="P152" s="166"/>
      <c r="Q152" s="247"/>
      <c r="R152" s="166" t="str">
        <f t="shared" si="28"/>
        <v/>
      </c>
      <c r="S152" s="148"/>
      <c r="T152" s="136"/>
      <c r="U152" s="136"/>
      <c r="V152" s="136"/>
      <c r="W152" s="136"/>
      <c r="X152" s="136"/>
    </row>
    <row r="153" spans="1:24" ht="15" hidden="1" customHeight="1" x14ac:dyDescent="0.2">
      <c r="A153" s="136"/>
      <c r="B153" s="356"/>
      <c r="C153" s="319"/>
      <c r="D153" s="357"/>
      <c r="E153" s="358"/>
      <c r="F153" s="321"/>
      <c r="G153" s="359"/>
      <c r="H153" s="321" t="s">
        <v>30</v>
      </c>
      <c r="I153" s="446"/>
      <c r="J153" s="191" t="s">
        <v>275</v>
      </c>
      <c r="K153" s="192"/>
      <c r="L153" s="362" t="s">
        <v>276</v>
      </c>
      <c r="M153" s="246"/>
      <c r="N153" s="166"/>
      <c r="O153" s="166"/>
      <c r="P153" s="166"/>
      <c r="Q153" s="247"/>
      <c r="R153" s="166" t="str">
        <f t="shared" si="28"/>
        <v/>
      </c>
      <c r="S153" s="148"/>
      <c r="T153" s="136"/>
      <c r="U153" s="136"/>
      <c r="V153" s="136"/>
      <c r="W153" s="136"/>
      <c r="X153" s="136"/>
    </row>
    <row r="154" spans="1:24" ht="15" hidden="1" x14ac:dyDescent="0.2">
      <c r="A154" s="136"/>
      <c r="B154" s="194"/>
      <c r="C154" s="195"/>
      <c r="D154" s="195"/>
      <c r="E154" s="196"/>
      <c r="F154" s="197"/>
      <c r="G154" s="198"/>
      <c r="H154" s="197"/>
      <c r="I154" s="446"/>
      <c r="J154" s="330"/>
      <c r="K154" s="209"/>
      <c r="L154" s="363" t="s">
        <v>1</v>
      </c>
      <c r="M154" s="364" t="e">
        <f t="shared" ref="M154:R154" si="29">COUNTIF(M142:M153,"&gt;0.1")/COUNTIF(M142:M153,"&gt;=0")</f>
        <v>#DIV/0!</v>
      </c>
      <c r="N154" s="365" t="e">
        <f t="shared" si="29"/>
        <v>#DIV/0!</v>
      </c>
      <c r="O154" s="365" t="e">
        <f t="shared" si="29"/>
        <v>#DIV/0!</v>
      </c>
      <c r="P154" s="365" t="e">
        <f t="shared" si="29"/>
        <v>#DIV/0!</v>
      </c>
      <c r="Q154" s="366" t="e">
        <f t="shared" si="29"/>
        <v>#DIV/0!</v>
      </c>
      <c r="R154" s="367" t="e">
        <f t="shared" si="29"/>
        <v>#DIV/0!</v>
      </c>
      <c r="S154" s="148"/>
      <c r="T154" s="136"/>
      <c r="U154" s="136"/>
      <c r="V154" s="136"/>
      <c r="W154" s="136"/>
      <c r="X154" s="136"/>
    </row>
    <row r="155" spans="1:24" ht="15" hidden="1" x14ac:dyDescent="0.2">
      <c r="A155" s="136"/>
      <c r="B155" s="205"/>
      <c r="C155" s="136"/>
      <c r="D155" s="136"/>
      <c r="E155" s="147"/>
      <c r="F155" s="206"/>
      <c r="G155" s="207"/>
      <c r="H155" s="206"/>
      <c r="I155" s="446"/>
      <c r="J155" s="330"/>
      <c r="K155" s="209"/>
      <c r="L155" s="331" t="s">
        <v>2</v>
      </c>
      <c r="M155" s="332" t="e">
        <f t="shared" ref="M155:R155" si="30">COUNTIF(M142:M153,"&lt;=0.1")/COUNTIF(M142:M153,"&gt;=0")</f>
        <v>#DIV/0!</v>
      </c>
      <c r="N155" s="333" t="e">
        <f t="shared" si="30"/>
        <v>#DIV/0!</v>
      </c>
      <c r="O155" s="333" t="e">
        <f t="shared" si="30"/>
        <v>#DIV/0!</v>
      </c>
      <c r="P155" s="333" t="e">
        <f t="shared" si="30"/>
        <v>#DIV/0!</v>
      </c>
      <c r="Q155" s="334" t="e">
        <f t="shared" si="30"/>
        <v>#DIV/0!</v>
      </c>
      <c r="R155" s="335" t="e">
        <f t="shared" si="30"/>
        <v>#DIV/0!</v>
      </c>
      <c r="S155" s="148"/>
      <c r="T155" s="136"/>
      <c r="U155" s="136"/>
      <c r="V155" s="136"/>
      <c r="W155" s="136"/>
      <c r="X155" s="136"/>
    </row>
    <row r="156" spans="1:24" ht="15" hidden="1" x14ac:dyDescent="0.2">
      <c r="A156" s="136"/>
      <c r="B156" s="205"/>
      <c r="C156" s="136"/>
      <c r="D156" s="136"/>
      <c r="E156" s="147"/>
      <c r="F156" s="206"/>
      <c r="G156" s="207"/>
      <c r="H156" s="206"/>
      <c r="I156" s="446"/>
      <c r="J156" s="330"/>
      <c r="K156" s="209"/>
      <c r="L156" s="331" t="s">
        <v>3</v>
      </c>
      <c r="M156" s="332" t="e">
        <f t="shared" ref="M156:R156" si="31">(COUNTIF(M142:M153,"&lt;1")-COUNTIF(M142:M153,"&lt;0.1"))/COUNTIF(M142:M153,"&gt;=0")</f>
        <v>#DIV/0!</v>
      </c>
      <c r="N156" s="333" t="e">
        <f t="shared" si="31"/>
        <v>#DIV/0!</v>
      </c>
      <c r="O156" s="333" t="e">
        <f t="shared" si="31"/>
        <v>#DIV/0!</v>
      </c>
      <c r="P156" s="333" t="e">
        <f t="shared" si="31"/>
        <v>#DIV/0!</v>
      </c>
      <c r="Q156" s="334" t="e">
        <f t="shared" si="31"/>
        <v>#DIV/0!</v>
      </c>
      <c r="R156" s="335" t="e">
        <f t="shared" si="31"/>
        <v>#DIV/0!</v>
      </c>
      <c r="S156" s="148"/>
      <c r="T156" s="136"/>
      <c r="U156" s="136"/>
      <c r="V156" s="136"/>
      <c r="W156" s="136"/>
      <c r="X156" s="136"/>
    </row>
    <row r="157" spans="1:24" ht="15" hidden="1" x14ac:dyDescent="0.2">
      <c r="A157" s="136"/>
      <c r="B157" s="205"/>
      <c r="C157" s="136"/>
      <c r="D157" s="136"/>
      <c r="E157" s="147"/>
      <c r="F157" s="206"/>
      <c r="G157" s="207"/>
      <c r="H157" s="206"/>
      <c r="I157" s="446"/>
      <c r="J157" s="330"/>
      <c r="K157" s="209"/>
      <c r="L157" s="331" t="s">
        <v>5</v>
      </c>
      <c r="M157" s="332" t="e">
        <f>(COUNTIF(M142:M153,"&lt;=4")-COUNTIF(M142:M153,"&lt;1"))/COUNTIF(M142:M153,"&gt;=0")</f>
        <v>#DIV/0!</v>
      </c>
      <c r="N157" s="333" t="e">
        <f>(COUNTIF(N142:N153,"&lt;=4")-COUNTIF(N142:N153,"&lt;1"))/COUNTIF(N142:N153,"&gt;=0")</f>
        <v>#DIV/0!</v>
      </c>
      <c r="O157" s="333" t="e">
        <f>(COUNTIF(O142:O153,"&lt;=4")-COUNTIF(O142:O153,"&lt;1"))/COUNTIF(O142:O153,"&gt;=0")</f>
        <v>#DIV/0!</v>
      </c>
      <c r="P157" s="333" t="e">
        <f>(COUNTIF(P142:P153,"&lt;=4")-COUNTIF(P142:P153,"&lt;1"))/COUNTIF(P142:P153,"&gt;=0")</f>
        <v>#DIV/0!</v>
      </c>
      <c r="Q157" s="334" t="e">
        <f>(COUNTIF(Q142:Q153,"&lt;=6")-COUNTIF(Q142:Q153,"&lt;1"))/COUNTIF(Q142:Q153,"&gt;=0")</f>
        <v>#DIV/0!</v>
      </c>
      <c r="R157" s="335" t="e">
        <f>(COUNTIF(R142:R153,"&lt;=4")-COUNTIF(R142:R153,"&lt;1"))/COUNTIF(R142:R153,"&gt;=0")</f>
        <v>#DIV/0!</v>
      </c>
      <c r="S157" s="148"/>
      <c r="T157" s="136"/>
      <c r="U157" s="136"/>
      <c r="V157" s="136"/>
      <c r="W157" s="136"/>
      <c r="X157" s="136"/>
    </row>
    <row r="158" spans="1:24" ht="15" hidden="1" x14ac:dyDescent="0.2">
      <c r="A158" s="136"/>
      <c r="B158" s="205"/>
      <c r="C158" s="136"/>
      <c r="D158" s="136"/>
      <c r="E158" s="147"/>
      <c r="F158" s="206"/>
      <c r="G158" s="207"/>
      <c r="H158" s="206"/>
      <c r="I158" s="446"/>
      <c r="J158" s="330"/>
      <c r="K158" s="209"/>
      <c r="L158" s="347" t="s">
        <v>6</v>
      </c>
      <c r="M158" s="336" t="e">
        <f>COUNTIF(M142:M153,"&gt;4")/COUNTIF(M142:M153,"&gt;=0")</f>
        <v>#DIV/0!</v>
      </c>
      <c r="N158" s="337" t="e">
        <f>COUNTIF(N142:N153,"&gt;4")/COUNTIF(N142:N153,"&gt;=0")</f>
        <v>#DIV/0!</v>
      </c>
      <c r="O158" s="337" t="e">
        <f>COUNTIF(O142:O153,"&gt;4")/COUNTIF(O142:O153,"&gt;=0")</f>
        <v>#DIV/0!</v>
      </c>
      <c r="P158" s="337" t="e">
        <f>COUNTIF(P142:P153,"&gt;4")/COUNTIF(P142:P153,"&gt;=0")</f>
        <v>#DIV/0!</v>
      </c>
      <c r="Q158" s="338" t="e">
        <f>COUNTIF(Q142:Q153,"&gt;6")/COUNTIF(Q142:Q153,"&gt;=0")</f>
        <v>#DIV/0!</v>
      </c>
      <c r="R158" s="339" t="e">
        <f>COUNTIF(R142:R153,"&gt;4")/COUNTIF(R142:R153,"&gt;=0")</f>
        <v>#DIV/0!</v>
      </c>
      <c r="S158" s="148"/>
      <c r="T158" s="136"/>
      <c r="U158" s="136"/>
      <c r="V158" s="136"/>
      <c r="W158" s="136"/>
      <c r="X158" s="136"/>
    </row>
    <row r="159" spans="1:24" ht="15" hidden="1" x14ac:dyDescent="0.2">
      <c r="A159" s="136"/>
      <c r="B159" s="218"/>
      <c r="C159" s="219"/>
      <c r="D159" s="219"/>
      <c r="E159" s="220"/>
      <c r="F159" s="221"/>
      <c r="G159" s="222"/>
      <c r="H159" s="221"/>
      <c r="I159" s="447"/>
      <c r="J159" s="340"/>
      <c r="K159" s="224"/>
      <c r="L159" s="225" t="s">
        <v>185</v>
      </c>
      <c r="M159" s="226" t="e">
        <f t="shared" ref="M159:R159" si="32">MEDIAN(M142:M153)</f>
        <v>#NUM!</v>
      </c>
      <c r="N159" s="227" t="e">
        <f t="shared" si="32"/>
        <v>#NUM!</v>
      </c>
      <c r="O159" s="227" t="e">
        <f t="shared" si="32"/>
        <v>#NUM!</v>
      </c>
      <c r="P159" s="227" t="e">
        <f t="shared" si="32"/>
        <v>#NUM!</v>
      </c>
      <c r="Q159" s="288" t="e">
        <f t="shared" si="32"/>
        <v>#NUM!</v>
      </c>
      <c r="R159" s="289" t="e">
        <f t="shared" si="32"/>
        <v>#NUM!</v>
      </c>
      <c r="S159" s="148"/>
      <c r="T159" s="136"/>
      <c r="U159" s="136"/>
      <c r="V159" s="136"/>
      <c r="W159" s="136"/>
      <c r="X159" s="136"/>
    </row>
    <row r="160" spans="1:24" hidden="1" x14ac:dyDescent="0.2">
      <c r="A160" s="136"/>
      <c r="B160" s="136"/>
      <c r="C160" s="136"/>
      <c r="D160" s="136"/>
      <c r="E160" s="136"/>
      <c r="F160" s="136"/>
      <c r="G160" s="136"/>
      <c r="H160" s="136"/>
      <c r="I160" s="136"/>
      <c r="J160" s="136"/>
      <c r="K160" s="136"/>
      <c r="L160" s="136"/>
      <c r="M160" s="136"/>
      <c r="N160" s="136"/>
      <c r="O160" s="136"/>
      <c r="P160" s="136"/>
      <c r="Q160" s="136"/>
      <c r="R160" s="136"/>
      <c r="S160" s="148"/>
      <c r="T160" s="136"/>
      <c r="U160" s="136"/>
      <c r="V160" s="136"/>
      <c r="W160" s="136"/>
      <c r="X160" s="136"/>
    </row>
    <row r="161" spans="1:26" hidden="1" x14ac:dyDescent="0.2">
      <c r="A161" s="136"/>
      <c r="B161" s="136"/>
      <c r="C161" s="136"/>
      <c r="D161" s="136"/>
      <c r="E161" s="136"/>
      <c r="F161" s="136"/>
      <c r="G161" s="136"/>
      <c r="H161" s="136"/>
      <c r="I161" s="136"/>
      <c r="J161" s="136"/>
      <c r="K161" s="136"/>
      <c r="L161" s="136"/>
      <c r="M161" s="136"/>
      <c r="N161" s="136"/>
      <c r="O161" s="136"/>
      <c r="P161" s="136"/>
      <c r="Q161" s="136"/>
      <c r="R161" s="136"/>
      <c r="S161" s="148"/>
      <c r="T161" s="136"/>
      <c r="U161" s="136"/>
      <c r="V161" s="136"/>
      <c r="W161" s="136"/>
      <c r="X161" s="136"/>
    </row>
    <row r="162" spans="1:26" hidden="1" x14ac:dyDescent="0.2">
      <c r="A162" s="136"/>
      <c r="B162" s="136"/>
      <c r="C162" s="136"/>
      <c r="D162" s="136"/>
      <c r="E162" s="136"/>
      <c r="F162" s="136"/>
      <c r="G162" s="136"/>
      <c r="H162" s="136"/>
      <c r="I162" s="136"/>
      <c r="J162" s="136"/>
      <c r="K162" s="136"/>
      <c r="L162" s="136"/>
      <c r="M162" s="136"/>
      <c r="N162" s="136"/>
      <c r="O162" s="136"/>
      <c r="P162" s="136"/>
      <c r="Q162" s="136"/>
      <c r="R162" s="136"/>
      <c r="S162" s="148"/>
      <c r="T162" s="136"/>
      <c r="U162" s="136"/>
      <c r="V162" s="136"/>
      <c r="W162" s="136"/>
      <c r="X162" s="136"/>
    </row>
    <row r="163" spans="1:26" hidden="1" x14ac:dyDescent="0.2">
      <c r="A163" s="136"/>
      <c r="B163" s="136"/>
      <c r="C163" s="136"/>
      <c r="D163" s="136"/>
      <c r="E163" s="136"/>
      <c r="F163" s="136"/>
      <c r="G163" s="136"/>
      <c r="H163" s="136"/>
      <c r="I163" s="136"/>
      <c r="J163" s="136"/>
      <c r="K163" s="136"/>
      <c r="L163" s="136"/>
      <c r="M163" s="136"/>
      <c r="N163" s="136"/>
      <c r="O163" s="136"/>
      <c r="P163" s="136"/>
      <c r="Q163" s="136"/>
      <c r="R163" s="136"/>
      <c r="S163" s="148"/>
      <c r="T163" s="136"/>
      <c r="U163" s="136"/>
      <c r="V163" s="136"/>
      <c r="W163" s="136"/>
      <c r="X163" s="136"/>
    </row>
    <row r="164" spans="1:26" hidden="1" x14ac:dyDescent="0.2">
      <c r="A164" s="136"/>
      <c r="B164" s="136"/>
      <c r="C164" s="136"/>
      <c r="D164" s="136"/>
      <c r="E164" s="136"/>
      <c r="F164" s="136"/>
      <c r="G164" s="136"/>
      <c r="H164" s="136"/>
      <c r="I164" s="136"/>
      <c r="J164" s="136"/>
      <c r="K164" s="136"/>
      <c r="L164" s="136"/>
      <c r="M164" s="136"/>
      <c r="N164" s="136"/>
      <c r="O164" s="136"/>
      <c r="P164" s="136"/>
      <c r="Q164" s="136"/>
      <c r="R164" s="136"/>
      <c r="S164" s="148"/>
      <c r="T164" s="136"/>
      <c r="U164" s="136"/>
      <c r="V164" s="136"/>
      <c r="W164" s="136"/>
      <c r="X164" s="136"/>
    </row>
    <row r="165" spans="1:26" ht="15.75" hidden="1" thickBot="1" x14ac:dyDescent="0.3">
      <c r="A165" s="368"/>
      <c r="B165" s="448" t="s">
        <v>112</v>
      </c>
      <c r="C165" s="448"/>
      <c r="D165" s="448"/>
      <c r="E165" s="368"/>
      <c r="F165" s="368"/>
      <c r="G165" s="368"/>
      <c r="H165" s="368"/>
      <c r="I165" s="450" t="s">
        <v>113</v>
      </c>
      <c r="J165" s="450"/>
      <c r="K165" s="450"/>
      <c r="L165" s="369"/>
      <c r="M165" s="369"/>
      <c r="N165" s="370"/>
      <c r="O165" s="371"/>
      <c r="P165" s="449"/>
      <c r="Q165" s="449"/>
      <c r="R165" s="372"/>
      <c r="S165" s="372"/>
      <c r="T165" s="372"/>
      <c r="U165" s="372"/>
      <c r="V165" s="372"/>
      <c r="W165" s="373"/>
      <c r="X165" s="373"/>
      <c r="Y165" s="14"/>
      <c r="Z165" s="13"/>
    </row>
    <row r="166" spans="1:26" ht="15.75" hidden="1" x14ac:dyDescent="0.2">
      <c r="A166" s="374"/>
      <c r="B166" s="374"/>
      <c r="C166" s="374"/>
      <c r="D166" s="374"/>
      <c r="E166" s="374"/>
      <c r="F166" s="374"/>
      <c r="G166" s="374"/>
      <c r="H166" s="374"/>
      <c r="I166" s="309"/>
      <c r="J166" s="297"/>
      <c r="K166" s="136"/>
      <c r="L166" s="147"/>
      <c r="M166" s="136"/>
      <c r="N166" s="136"/>
      <c r="O166" s="136"/>
      <c r="P166" s="136"/>
      <c r="Q166" s="136"/>
      <c r="R166" s="136"/>
      <c r="S166" s="148"/>
      <c r="T166" s="136"/>
      <c r="U166" s="136"/>
      <c r="V166" s="136"/>
      <c r="W166" s="136"/>
      <c r="X166" s="136"/>
    </row>
    <row r="167" spans="1:26" ht="15.75" hidden="1" thickTop="1" x14ac:dyDescent="0.2">
      <c r="A167" s="136"/>
      <c r="B167" s="310"/>
      <c r="C167" s="311"/>
      <c r="D167" s="311"/>
      <c r="E167" s="311"/>
      <c r="F167" s="311"/>
      <c r="G167" s="311"/>
      <c r="H167" s="311"/>
      <c r="I167" s="375" t="s">
        <v>100</v>
      </c>
      <c r="J167" s="311"/>
      <c r="K167" s="311"/>
      <c r="L167" s="376"/>
      <c r="M167" s="234"/>
      <c r="N167" s="235"/>
      <c r="O167" s="235"/>
      <c r="P167" s="235"/>
      <c r="Q167" s="235" t="s">
        <v>107</v>
      </c>
      <c r="R167" s="236" t="s">
        <v>192</v>
      </c>
      <c r="S167" s="148"/>
      <c r="T167" s="136"/>
      <c r="U167" s="136"/>
      <c r="V167" s="136"/>
      <c r="W167" s="136"/>
      <c r="X167" s="136"/>
    </row>
    <row r="168" spans="1:26" ht="12.75" hidden="1" customHeight="1" x14ac:dyDescent="0.2">
      <c r="A168" s="136"/>
      <c r="B168" s="248"/>
      <c r="C168" s="249" t="s">
        <v>14</v>
      </c>
      <c r="D168" s="249"/>
      <c r="E168" s="250" t="s">
        <v>19</v>
      </c>
      <c r="F168" s="249"/>
      <c r="G168" s="251"/>
      <c r="H168" s="252" t="s">
        <v>27</v>
      </c>
      <c r="I168" s="445" t="s">
        <v>78</v>
      </c>
      <c r="J168" s="243" t="s">
        <v>172</v>
      </c>
      <c r="K168" s="315"/>
      <c r="L168" s="253" t="s">
        <v>55</v>
      </c>
      <c r="M168" s="246"/>
      <c r="N168" s="166"/>
      <c r="O168" s="166"/>
      <c r="P168" s="166"/>
      <c r="Q168" s="247"/>
      <c r="R168" s="166" t="str">
        <f>IFERROR(MEDIAN(M168:P168),"")</f>
        <v/>
      </c>
      <c r="S168" s="148"/>
      <c r="T168" s="136"/>
      <c r="U168" s="136"/>
      <c r="V168" s="136"/>
      <c r="W168" s="136"/>
      <c r="X168" s="136"/>
    </row>
    <row r="169" spans="1:26" hidden="1" x14ac:dyDescent="0.2">
      <c r="A169" s="136"/>
      <c r="B169" s="248" t="s">
        <v>13</v>
      </c>
      <c r="C169" s="249" t="s">
        <v>14</v>
      </c>
      <c r="D169" s="249" t="s">
        <v>15</v>
      </c>
      <c r="E169" s="250" t="s">
        <v>19</v>
      </c>
      <c r="F169" s="249"/>
      <c r="G169" s="251"/>
      <c r="H169" s="252" t="s">
        <v>27</v>
      </c>
      <c r="I169" s="446"/>
      <c r="J169" s="173" t="s">
        <v>173</v>
      </c>
      <c r="K169" s="174">
        <v>1409</v>
      </c>
      <c r="L169" s="253" t="s">
        <v>56</v>
      </c>
      <c r="M169" s="246"/>
      <c r="N169" s="166"/>
      <c r="O169" s="166"/>
      <c r="P169" s="166"/>
      <c r="Q169" s="247"/>
      <c r="R169" s="166" t="str">
        <f>IFERROR(MEDIAN(M169:P169),"")</f>
        <v/>
      </c>
      <c r="S169" s="148"/>
      <c r="T169" s="136"/>
      <c r="U169" s="136"/>
      <c r="V169" s="136"/>
      <c r="W169" s="136"/>
      <c r="X169" s="136"/>
    </row>
    <row r="170" spans="1:26" hidden="1" x14ac:dyDescent="0.2">
      <c r="A170" s="136"/>
      <c r="B170" s="248" t="s">
        <v>13</v>
      </c>
      <c r="C170" s="249" t="s">
        <v>14</v>
      </c>
      <c r="D170" s="249" t="s">
        <v>15</v>
      </c>
      <c r="E170" s="250" t="s">
        <v>19</v>
      </c>
      <c r="F170" s="249"/>
      <c r="G170" s="251"/>
      <c r="H170" s="252" t="s">
        <v>27</v>
      </c>
      <c r="I170" s="446"/>
      <c r="J170" s="173" t="s">
        <v>174</v>
      </c>
      <c r="K170" s="174">
        <v>1757</v>
      </c>
      <c r="L170" s="253" t="s">
        <v>57</v>
      </c>
      <c r="M170" s="246"/>
      <c r="N170" s="166"/>
      <c r="O170" s="166"/>
      <c r="P170" s="166"/>
      <c r="Q170" s="247"/>
      <c r="R170" s="166" t="str">
        <f>IFERROR(MEDIAN(M170:P170),"")</f>
        <v/>
      </c>
      <c r="S170" s="148"/>
      <c r="T170" s="136"/>
      <c r="U170" s="136"/>
      <c r="V170" s="136"/>
      <c r="W170" s="136"/>
      <c r="X170" s="136"/>
    </row>
    <row r="171" spans="1:26" hidden="1" x14ac:dyDescent="0.2">
      <c r="A171" s="136"/>
      <c r="B171" s="248"/>
      <c r="C171" s="249" t="s">
        <v>14</v>
      </c>
      <c r="D171" s="249" t="s">
        <v>15</v>
      </c>
      <c r="E171" s="250" t="s">
        <v>19</v>
      </c>
      <c r="F171" s="249"/>
      <c r="G171" s="251"/>
      <c r="H171" s="252" t="s">
        <v>27</v>
      </c>
      <c r="I171" s="446"/>
      <c r="J171" s="173" t="s">
        <v>277</v>
      </c>
      <c r="K171" s="174"/>
      <c r="L171" s="253" t="s">
        <v>58</v>
      </c>
      <c r="M171" s="246"/>
      <c r="N171" s="166"/>
      <c r="O171" s="166"/>
      <c r="P171" s="166"/>
      <c r="Q171" s="247"/>
      <c r="R171" s="166" t="str">
        <f>IFERROR(MEDIAN(M171:P171),"")</f>
        <v/>
      </c>
      <c r="S171" s="148"/>
      <c r="T171" s="136"/>
      <c r="U171" s="136"/>
      <c r="V171" s="136"/>
      <c r="W171" s="136"/>
      <c r="X171" s="136"/>
    </row>
    <row r="172" spans="1:26" hidden="1" x14ac:dyDescent="0.2">
      <c r="A172" s="136"/>
      <c r="B172" s="316" t="s">
        <v>13</v>
      </c>
      <c r="C172" s="317" t="s">
        <v>14</v>
      </c>
      <c r="D172" s="318"/>
      <c r="E172" s="319" t="s">
        <v>19</v>
      </c>
      <c r="F172" s="318"/>
      <c r="G172" s="320"/>
      <c r="H172" s="321" t="s">
        <v>27</v>
      </c>
      <c r="I172" s="446"/>
      <c r="J172" s="191" t="s">
        <v>278</v>
      </c>
      <c r="K172" s="322"/>
      <c r="L172" s="323" t="s">
        <v>59</v>
      </c>
      <c r="M172" s="246"/>
      <c r="N172" s="166"/>
      <c r="O172" s="166"/>
      <c r="P172" s="166"/>
      <c r="Q172" s="247"/>
      <c r="R172" s="166" t="str">
        <f>IFERROR(MEDIAN(M172:P172),"")</f>
        <v/>
      </c>
      <c r="S172" s="148"/>
      <c r="T172" s="136"/>
      <c r="U172" s="136"/>
      <c r="V172" s="136"/>
      <c r="W172" s="136"/>
      <c r="X172" s="136"/>
    </row>
    <row r="173" spans="1:26" ht="15" hidden="1" x14ac:dyDescent="0.2">
      <c r="A173" s="136"/>
      <c r="B173" s="194"/>
      <c r="C173" s="195"/>
      <c r="D173" s="195"/>
      <c r="E173" s="196"/>
      <c r="F173" s="197"/>
      <c r="G173" s="198"/>
      <c r="H173" s="197"/>
      <c r="I173" s="446"/>
      <c r="J173" s="324"/>
      <c r="K173" s="200"/>
      <c r="L173" s="325" t="s">
        <v>1</v>
      </c>
      <c r="M173" s="326" t="e">
        <f t="shared" ref="M173:R173" si="33">COUNTIF(M168:M172,"&gt;0.1")/COUNTIF(M168:M172,"&gt;=0")</f>
        <v>#DIV/0!</v>
      </c>
      <c r="N173" s="327" t="e">
        <f t="shared" si="33"/>
        <v>#DIV/0!</v>
      </c>
      <c r="O173" s="327" t="e">
        <f t="shared" si="33"/>
        <v>#DIV/0!</v>
      </c>
      <c r="P173" s="327" t="e">
        <f t="shared" si="33"/>
        <v>#DIV/0!</v>
      </c>
      <c r="Q173" s="328" t="e">
        <f t="shared" si="33"/>
        <v>#DIV/0!</v>
      </c>
      <c r="R173" s="329" t="e">
        <f t="shared" si="33"/>
        <v>#DIV/0!</v>
      </c>
      <c r="S173" s="148"/>
      <c r="T173" s="136"/>
      <c r="U173" s="136"/>
      <c r="V173" s="136"/>
      <c r="W173" s="136"/>
      <c r="X173" s="136"/>
    </row>
    <row r="174" spans="1:26" ht="15" hidden="1" x14ac:dyDescent="0.2">
      <c r="A174" s="136"/>
      <c r="B174" s="205"/>
      <c r="C174" s="136"/>
      <c r="D174" s="136"/>
      <c r="E174" s="147"/>
      <c r="F174" s="206"/>
      <c r="G174" s="207"/>
      <c r="H174" s="206"/>
      <c r="I174" s="446"/>
      <c r="J174" s="330"/>
      <c r="K174" s="209"/>
      <c r="L174" s="331" t="s">
        <v>2</v>
      </c>
      <c r="M174" s="332" t="e">
        <f t="shared" ref="M174:R174" si="34">COUNTIF(M168:M172,"&lt;=0.1")/COUNTIF(M168:M172,"&gt;=0")</f>
        <v>#DIV/0!</v>
      </c>
      <c r="N174" s="333" t="e">
        <f t="shared" si="34"/>
        <v>#DIV/0!</v>
      </c>
      <c r="O174" s="333" t="e">
        <f t="shared" si="34"/>
        <v>#DIV/0!</v>
      </c>
      <c r="P174" s="333" t="e">
        <f t="shared" si="34"/>
        <v>#DIV/0!</v>
      </c>
      <c r="Q174" s="334" t="e">
        <f t="shared" si="34"/>
        <v>#DIV/0!</v>
      </c>
      <c r="R174" s="335" t="e">
        <f t="shared" si="34"/>
        <v>#DIV/0!</v>
      </c>
      <c r="S174" s="148"/>
      <c r="T174" s="136"/>
      <c r="U174" s="136"/>
      <c r="V174" s="136"/>
      <c r="W174" s="136"/>
      <c r="X174" s="136"/>
    </row>
    <row r="175" spans="1:26" ht="15" hidden="1" x14ac:dyDescent="0.2">
      <c r="A175" s="136"/>
      <c r="B175" s="205"/>
      <c r="C175" s="136"/>
      <c r="D175" s="136"/>
      <c r="E175" s="147"/>
      <c r="F175" s="206"/>
      <c r="G175" s="207"/>
      <c r="H175" s="206"/>
      <c r="I175" s="446"/>
      <c r="J175" s="330"/>
      <c r="K175" s="209"/>
      <c r="L175" s="331" t="s">
        <v>3</v>
      </c>
      <c r="M175" s="332" t="e">
        <f t="shared" ref="M175:R175" si="35">(COUNTIF(M168:M172,"&lt;1")-COUNTIF(M168:M172,"&lt;0.1"))/COUNTIF(M168:M172,"&gt;=0")</f>
        <v>#DIV/0!</v>
      </c>
      <c r="N175" s="333" t="e">
        <f t="shared" si="35"/>
        <v>#DIV/0!</v>
      </c>
      <c r="O175" s="333" t="e">
        <f t="shared" si="35"/>
        <v>#DIV/0!</v>
      </c>
      <c r="P175" s="333" t="e">
        <f t="shared" si="35"/>
        <v>#DIV/0!</v>
      </c>
      <c r="Q175" s="334" t="e">
        <f t="shared" si="35"/>
        <v>#DIV/0!</v>
      </c>
      <c r="R175" s="335" t="e">
        <f t="shared" si="35"/>
        <v>#DIV/0!</v>
      </c>
      <c r="S175" s="148"/>
      <c r="T175" s="136"/>
      <c r="U175" s="136"/>
      <c r="V175" s="136"/>
      <c r="W175" s="136"/>
      <c r="X175" s="136"/>
    </row>
    <row r="176" spans="1:26" ht="15" hidden="1" x14ac:dyDescent="0.2">
      <c r="A176" s="136"/>
      <c r="B176" s="205"/>
      <c r="C176" s="136"/>
      <c r="D176" s="136"/>
      <c r="E176" s="147"/>
      <c r="F176" s="206"/>
      <c r="G176" s="207"/>
      <c r="H176" s="206"/>
      <c r="I176" s="446"/>
      <c r="J176" s="330"/>
      <c r="K176" s="209"/>
      <c r="L176" s="331" t="s">
        <v>5</v>
      </c>
      <c r="M176" s="332" t="e">
        <f>(COUNTIF(M168:M172,"&lt;=4")-COUNTIF(M168:M172,"&lt;1"))/COUNTIF(M168:M172,"&gt;=0")</f>
        <v>#DIV/0!</v>
      </c>
      <c r="N176" s="333" t="e">
        <f>(COUNTIF(N168:N172,"&lt;=4")-COUNTIF(N168:N172,"&lt;1"))/COUNTIF(N168:N172,"&gt;=0")</f>
        <v>#DIV/0!</v>
      </c>
      <c r="O176" s="333" t="e">
        <f>(COUNTIF(O168:O172,"&lt;=4")-COUNTIF(O168:O172,"&lt;1"))/COUNTIF(O168:O172,"&gt;=0")</f>
        <v>#DIV/0!</v>
      </c>
      <c r="P176" s="333" t="e">
        <f>(COUNTIF(P168:P172,"&lt;=4")-COUNTIF(P168:P172,"&lt;1"))/COUNTIF(P168:P172,"&gt;=0")</f>
        <v>#DIV/0!</v>
      </c>
      <c r="Q176" s="334" t="e">
        <f>(COUNTIF(Q168:Q172,"&lt;=6")-COUNTIF(Q168:Q172,"&lt;1"))/COUNTIF(Q168:Q172,"&gt;=0")</f>
        <v>#DIV/0!</v>
      </c>
      <c r="R176" s="335" t="e">
        <f>(COUNTIF(R168:R172,"&lt;=4")-COUNTIF(R168:R172,"&lt;1"))/COUNTIF(R168:R172,"&gt;=0")</f>
        <v>#DIV/0!</v>
      </c>
      <c r="S176" s="148"/>
      <c r="T176" s="136"/>
      <c r="U176" s="136"/>
      <c r="V176" s="136"/>
      <c r="W176" s="136"/>
      <c r="X176" s="136"/>
    </row>
    <row r="177" spans="1:24" ht="15" hidden="1" x14ac:dyDescent="0.2">
      <c r="A177" s="136"/>
      <c r="B177" s="205"/>
      <c r="C177" s="136"/>
      <c r="D177" s="136"/>
      <c r="E177" s="147"/>
      <c r="F177" s="206"/>
      <c r="G177" s="207"/>
      <c r="H177" s="206"/>
      <c r="I177" s="446"/>
      <c r="J177" s="330"/>
      <c r="K177" s="209"/>
      <c r="L177" s="347" t="s">
        <v>6</v>
      </c>
      <c r="M177" s="336" t="e">
        <f>COUNTIF(M168:M172,"&gt;4")/COUNTIF(M168:M172,"&gt;=0")</f>
        <v>#DIV/0!</v>
      </c>
      <c r="N177" s="337" t="e">
        <f>COUNTIF(N168:N172,"&gt;4")/COUNTIF(N168:N172,"&gt;=0")</f>
        <v>#DIV/0!</v>
      </c>
      <c r="O177" s="337" t="e">
        <f>COUNTIF(O168:O172,"&gt;4")/COUNTIF(O168:O172,"&gt;=0")</f>
        <v>#DIV/0!</v>
      </c>
      <c r="P177" s="337" t="e">
        <f>COUNTIF(P168:P172,"&gt;4")/COUNTIF(P168:P172,"&gt;=0")</f>
        <v>#DIV/0!</v>
      </c>
      <c r="Q177" s="338" t="e">
        <f>COUNTIF(Q168:Q172,"&gt;6")/COUNTIF(Q168:Q172,"&gt;=0")</f>
        <v>#DIV/0!</v>
      </c>
      <c r="R177" s="339" t="e">
        <f>COUNTIF(R168:R172,"&gt;4")/COUNTIF(R168:R172,"&gt;=0")</f>
        <v>#DIV/0!</v>
      </c>
      <c r="S177" s="148"/>
      <c r="T177" s="136"/>
      <c r="U177" s="136"/>
      <c r="V177" s="136"/>
      <c r="W177" s="136"/>
      <c r="X177" s="136"/>
    </row>
    <row r="178" spans="1:24" ht="15" hidden="1" x14ac:dyDescent="0.2">
      <c r="A178" s="136"/>
      <c r="B178" s="218"/>
      <c r="C178" s="219"/>
      <c r="D178" s="219"/>
      <c r="E178" s="220"/>
      <c r="F178" s="221"/>
      <c r="G178" s="222"/>
      <c r="H178" s="221"/>
      <c r="I178" s="447"/>
      <c r="J178" s="340"/>
      <c r="K178" s="224"/>
      <c r="L178" s="225" t="s">
        <v>185</v>
      </c>
      <c r="M178" s="226" t="e">
        <f t="shared" ref="M178:R178" si="36">MEDIAN(M168:M172)</f>
        <v>#NUM!</v>
      </c>
      <c r="N178" s="227" t="e">
        <f t="shared" si="36"/>
        <v>#NUM!</v>
      </c>
      <c r="O178" s="227" t="e">
        <f t="shared" si="36"/>
        <v>#NUM!</v>
      </c>
      <c r="P178" s="227" t="e">
        <f t="shared" si="36"/>
        <v>#NUM!</v>
      </c>
      <c r="Q178" s="288" t="e">
        <f t="shared" si="36"/>
        <v>#NUM!</v>
      </c>
      <c r="R178" s="289" t="e">
        <f t="shared" si="36"/>
        <v>#NUM!</v>
      </c>
      <c r="S178" s="148"/>
      <c r="T178" s="136"/>
      <c r="U178" s="136"/>
      <c r="V178" s="136"/>
      <c r="W178" s="136"/>
      <c r="X178" s="136"/>
    </row>
    <row r="179" spans="1:24" ht="15" hidden="1" x14ac:dyDescent="0.2">
      <c r="A179" s="136"/>
      <c r="B179" s="136"/>
      <c r="C179" s="136"/>
      <c r="D179" s="136"/>
      <c r="E179" s="136"/>
      <c r="F179" s="136"/>
      <c r="G179" s="136"/>
      <c r="H179" s="136"/>
      <c r="I179" s="309"/>
      <c r="J179" s="136"/>
      <c r="K179" s="136"/>
      <c r="L179" s="147"/>
      <c r="M179" s="136"/>
      <c r="N179" s="136"/>
      <c r="O179" s="136"/>
      <c r="P179" s="136"/>
      <c r="Q179" s="136"/>
      <c r="R179" s="136"/>
      <c r="S179" s="148"/>
      <c r="T179" s="136"/>
      <c r="U179" s="136"/>
      <c r="V179" s="136"/>
      <c r="W179" s="136"/>
      <c r="X179" s="136"/>
    </row>
    <row r="180" spans="1:24" ht="15" hidden="1" x14ac:dyDescent="0.2">
      <c r="A180" s="136"/>
      <c r="B180" s="136"/>
      <c r="C180" s="136"/>
      <c r="D180" s="136"/>
      <c r="E180" s="136"/>
      <c r="F180" s="136"/>
      <c r="G180" s="136"/>
      <c r="H180" s="136"/>
      <c r="I180" s="309"/>
      <c r="J180" s="136"/>
      <c r="K180" s="136"/>
      <c r="L180" s="147"/>
      <c r="M180" s="136"/>
      <c r="N180" s="136"/>
      <c r="O180" s="136"/>
      <c r="P180" s="136"/>
      <c r="Q180" s="136"/>
      <c r="R180" s="136"/>
      <c r="S180" s="148"/>
      <c r="T180" s="136"/>
      <c r="U180" s="136"/>
      <c r="V180" s="136"/>
      <c r="W180" s="136"/>
      <c r="X180" s="136"/>
    </row>
    <row r="181" spans="1:24" ht="16.5" hidden="1" thickTop="1" x14ac:dyDescent="0.2">
      <c r="A181" s="136"/>
      <c r="B181" s="377"/>
      <c r="C181" s="377"/>
      <c r="D181" s="377"/>
      <c r="E181" s="377"/>
      <c r="F181" s="377"/>
      <c r="G181" s="377"/>
      <c r="H181" s="377"/>
      <c r="I181" s="378" t="s">
        <v>101</v>
      </c>
      <c r="J181" s="379"/>
      <c r="K181" s="380"/>
      <c r="L181" s="381"/>
      <c r="M181" s="234"/>
      <c r="N181" s="235"/>
      <c r="O181" s="235"/>
      <c r="P181" s="235"/>
      <c r="Q181" s="235" t="s">
        <v>107</v>
      </c>
      <c r="R181" s="236" t="s">
        <v>192</v>
      </c>
      <c r="S181" s="148"/>
      <c r="T181" s="136"/>
      <c r="U181" s="136"/>
      <c r="V181" s="136"/>
      <c r="W181" s="136"/>
      <c r="X181" s="136"/>
    </row>
    <row r="182" spans="1:24" ht="12.75" hidden="1" customHeight="1" x14ac:dyDescent="0.2">
      <c r="A182" s="136"/>
      <c r="B182" s="353"/>
      <c r="C182" s="250" t="s">
        <v>14</v>
      </c>
      <c r="D182" s="254"/>
      <c r="E182" s="256"/>
      <c r="F182" s="252"/>
      <c r="G182" s="354"/>
      <c r="H182" s="382" t="s">
        <v>187</v>
      </c>
      <c r="I182" s="445" t="s">
        <v>80</v>
      </c>
      <c r="J182" s="243" t="s">
        <v>175</v>
      </c>
      <c r="K182" s="315"/>
      <c r="L182" s="253" t="s">
        <v>279</v>
      </c>
      <c r="M182" s="246"/>
      <c r="N182" s="166"/>
      <c r="O182" s="166"/>
      <c r="P182" s="166"/>
      <c r="Q182" s="247"/>
      <c r="R182" s="166" t="str">
        <f t="shared" ref="R182:R189" si="37">IFERROR(MEDIAN(M182:P182),"")</f>
        <v/>
      </c>
      <c r="S182" s="148"/>
      <c r="T182" s="136"/>
      <c r="U182" s="136"/>
      <c r="V182" s="136"/>
      <c r="W182" s="136"/>
      <c r="X182" s="136"/>
    </row>
    <row r="183" spans="1:24" ht="15" hidden="1" customHeight="1" x14ac:dyDescent="0.2">
      <c r="A183" s="136"/>
      <c r="B183" s="383"/>
      <c r="C183" s="250" t="s">
        <v>14</v>
      </c>
      <c r="D183" s="384"/>
      <c r="E183" s="256"/>
      <c r="F183" s="252"/>
      <c r="G183" s="354"/>
      <c r="H183" s="382" t="s">
        <v>187</v>
      </c>
      <c r="I183" s="446"/>
      <c r="J183" s="173" t="s">
        <v>176</v>
      </c>
      <c r="K183" s="174"/>
      <c r="L183" s="253" t="s">
        <v>63</v>
      </c>
      <c r="M183" s="246"/>
      <c r="N183" s="166"/>
      <c r="O183" s="166"/>
      <c r="P183" s="166"/>
      <c r="Q183" s="247"/>
      <c r="R183" s="166" t="str">
        <f t="shared" si="37"/>
        <v/>
      </c>
      <c r="S183" s="148"/>
      <c r="T183" s="136"/>
      <c r="U183" s="136"/>
      <c r="V183" s="136"/>
      <c r="W183" s="136"/>
      <c r="X183" s="136"/>
    </row>
    <row r="184" spans="1:24" ht="15" hidden="1" customHeight="1" x14ac:dyDescent="0.2">
      <c r="A184" s="136"/>
      <c r="B184" s="353"/>
      <c r="C184" s="250" t="s">
        <v>14</v>
      </c>
      <c r="D184" s="254"/>
      <c r="E184" s="256"/>
      <c r="F184" s="252"/>
      <c r="G184" s="354"/>
      <c r="H184" s="382" t="s">
        <v>187</v>
      </c>
      <c r="I184" s="446"/>
      <c r="J184" s="173" t="s">
        <v>177</v>
      </c>
      <c r="K184" s="174"/>
      <c r="L184" s="253" t="s">
        <v>64</v>
      </c>
      <c r="M184" s="246"/>
      <c r="N184" s="166"/>
      <c r="O184" s="166"/>
      <c r="P184" s="166"/>
      <c r="Q184" s="247"/>
      <c r="R184" s="166" t="str">
        <f t="shared" si="37"/>
        <v/>
      </c>
      <c r="S184" s="148"/>
      <c r="T184" s="136"/>
      <c r="U184" s="136"/>
      <c r="V184" s="136"/>
      <c r="W184" s="136"/>
      <c r="X184" s="136"/>
    </row>
    <row r="185" spans="1:24" ht="15" hidden="1" customHeight="1" x14ac:dyDescent="0.2">
      <c r="A185" s="136"/>
      <c r="B185" s="353"/>
      <c r="C185" s="250" t="s">
        <v>14</v>
      </c>
      <c r="D185" s="254"/>
      <c r="E185" s="256"/>
      <c r="F185" s="252"/>
      <c r="G185" s="354"/>
      <c r="H185" s="382" t="s">
        <v>187</v>
      </c>
      <c r="I185" s="446"/>
      <c r="J185" s="173" t="s">
        <v>178</v>
      </c>
      <c r="K185" s="174"/>
      <c r="L185" s="253" t="s">
        <v>65</v>
      </c>
      <c r="M185" s="246"/>
      <c r="N185" s="166"/>
      <c r="O185" s="166"/>
      <c r="P185" s="166"/>
      <c r="Q185" s="247"/>
      <c r="R185" s="166" t="str">
        <f t="shared" si="37"/>
        <v/>
      </c>
      <c r="S185" s="148"/>
      <c r="T185" s="136"/>
      <c r="U185" s="136"/>
      <c r="V185" s="136"/>
      <c r="W185" s="136"/>
      <c r="X185" s="136"/>
    </row>
    <row r="186" spans="1:24" ht="15" hidden="1" customHeight="1" x14ac:dyDescent="0.2">
      <c r="A186" s="136"/>
      <c r="B186" s="385"/>
      <c r="C186" s="250" t="s">
        <v>14</v>
      </c>
      <c r="D186" s="256"/>
      <c r="E186" s="256"/>
      <c r="F186" s="252"/>
      <c r="G186" s="354"/>
      <c r="H186" s="382" t="s">
        <v>187</v>
      </c>
      <c r="I186" s="446"/>
      <c r="J186" s="173" t="s">
        <v>284</v>
      </c>
      <c r="K186" s="174"/>
      <c r="L186" s="253" t="s">
        <v>280</v>
      </c>
      <c r="M186" s="246"/>
      <c r="N186" s="166"/>
      <c r="O186" s="166"/>
      <c r="P186" s="166"/>
      <c r="Q186" s="247"/>
      <c r="R186" s="166" t="str">
        <f t="shared" si="37"/>
        <v/>
      </c>
      <c r="S186" s="148"/>
      <c r="T186" s="136"/>
      <c r="U186" s="136"/>
      <c r="V186" s="136"/>
      <c r="W186" s="136"/>
      <c r="X186" s="136"/>
    </row>
    <row r="187" spans="1:24" ht="15" hidden="1" customHeight="1" x14ac:dyDescent="0.2">
      <c r="A187" s="136"/>
      <c r="B187" s="385"/>
      <c r="C187" s="250" t="s">
        <v>14</v>
      </c>
      <c r="D187" s="256"/>
      <c r="E187" s="256"/>
      <c r="F187" s="252"/>
      <c r="G187" s="354"/>
      <c r="H187" s="382" t="s">
        <v>187</v>
      </c>
      <c r="I187" s="446"/>
      <c r="J187" s="173" t="s">
        <v>179</v>
      </c>
      <c r="K187" s="174"/>
      <c r="L187" s="253" t="s">
        <v>66</v>
      </c>
      <c r="M187" s="246"/>
      <c r="N187" s="166"/>
      <c r="O187" s="166"/>
      <c r="P187" s="166"/>
      <c r="Q187" s="247"/>
      <c r="R187" s="166" t="str">
        <f t="shared" si="37"/>
        <v/>
      </c>
      <c r="S187" s="148"/>
      <c r="T187" s="136"/>
      <c r="U187" s="136"/>
      <c r="V187" s="136"/>
      <c r="W187" s="136"/>
      <c r="X187" s="136"/>
    </row>
    <row r="188" spans="1:24" ht="15" hidden="1" customHeight="1" x14ac:dyDescent="0.2">
      <c r="A188" s="136"/>
      <c r="B188" s="353"/>
      <c r="C188" s="250" t="s">
        <v>14</v>
      </c>
      <c r="D188" s="254"/>
      <c r="E188" s="256"/>
      <c r="F188" s="252"/>
      <c r="G188" s="354"/>
      <c r="H188" s="382" t="s">
        <v>187</v>
      </c>
      <c r="I188" s="446"/>
      <c r="J188" s="173" t="s">
        <v>180</v>
      </c>
      <c r="K188" s="174"/>
      <c r="L188" s="253" t="s">
        <v>67</v>
      </c>
      <c r="M188" s="246"/>
      <c r="N188" s="166"/>
      <c r="O188" s="166"/>
      <c r="P188" s="166"/>
      <c r="Q188" s="247"/>
      <c r="R188" s="166" t="str">
        <f t="shared" si="37"/>
        <v/>
      </c>
      <c r="S188" s="148"/>
      <c r="T188" s="136"/>
      <c r="U188" s="136"/>
      <c r="V188" s="136"/>
      <c r="W188" s="136"/>
      <c r="X188" s="136"/>
    </row>
    <row r="189" spans="1:24" ht="15" hidden="1" customHeight="1" x14ac:dyDescent="0.2">
      <c r="A189" s="136"/>
      <c r="B189" s="386"/>
      <c r="C189" s="319" t="s">
        <v>14</v>
      </c>
      <c r="D189" s="358"/>
      <c r="E189" s="358"/>
      <c r="F189" s="321"/>
      <c r="G189" s="359"/>
      <c r="H189" s="346" t="s">
        <v>187</v>
      </c>
      <c r="I189" s="446"/>
      <c r="J189" s="191" t="s">
        <v>181</v>
      </c>
      <c r="K189" s="192"/>
      <c r="L189" s="257" t="s">
        <v>68</v>
      </c>
      <c r="M189" s="246"/>
      <c r="N189" s="166"/>
      <c r="O189" s="166"/>
      <c r="P189" s="166"/>
      <c r="Q189" s="247"/>
      <c r="R189" s="166" t="str">
        <f t="shared" si="37"/>
        <v/>
      </c>
      <c r="S189" s="148"/>
      <c r="T189" s="136"/>
      <c r="U189" s="136"/>
      <c r="V189" s="136"/>
      <c r="W189" s="136"/>
      <c r="X189" s="136"/>
    </row>
    <row r="190" spans="1:24" ht="15" hidden="1" x14ac:dyDescent="0.2">
      <c r="A190" s="136"/>
      <c r="B190" s="194"/>
      <c r="C190" s="195"/>
      <c r="D190" s="195"/>
      <c r="E190" s="196"/>
      <c r="F190" s="197"/>
      <c r="G190" s="198"/>
      <c r="H190" s="197"/>
      <c r="I190" s="446"/>
      <c r="J190" s="324"/>
      <c r="K190" s="200"/>
      <c r="L190" s="325" t="s">
        <v>1</v>
      </c>
      <c r="M190" s="326" t="e">
        <f t="shared" ref="M190:R190" si="38">COUNTIF(M182:M189,"&gt;0.1")/COUNTIF(M182:M189,"&gt;=0")</f>
        <v>#DIV/0!</v>
      </c>
      <c r="N190" s="327" t="e">
        <f t="shared" si="38"/>
        <v>#DIV/0!</v>
      </c>
      <c r="O190" s="327" t="e">
        <f t="shared" si="38"/>
        <v>#DIV/0!</v>
      </c>
      <c r="P190" s="327" t="e">
        <f t="shared" si="38"/>
        <v>#DIV/0!</v>
      </c>
      <c r="Q190" s="328" t="e">
        <f t="shared" si="38"/>
        <v>#DIV/0!</v>
      </c>
      <c r="R190" s="329" t="e">
        <f t="shared" si="38"/>
        <v>#DIV/0!</v>
      </c>
      <c r="S190" s="148"/>
      <c r="T190" s="136"/>
      <c r="U190" s="136"/>
      <c r="V190" s="136"/>
      <c r="W190" s="136"/>
      <c r="X190" s="136"/>
    </row>
    <row r="191" spans="1:24" ht="15" hidden="1" x14ac:dyDescent="0.2">
      <c r="A191" s="136"/>
      <c r="B191" s="205"/>
      <c r="C191" s="136"/>
      <c r="D191" s="136"/>
      <c r="E191" s="147"/>
      <c r="F191" s="206"/>
      <c r="G191" s="207"/>
      <c r="H191" s="206"/>
      <c r="I191" s="446"/>
      <c r="J191" s="330"/>
      <c r="K191" s="209"/>
      <c r="L191" s="331" t="s">
        <v>2</v>
      </c>
      <c r="M191" s="332" t="e">
        <f t="shared" ref="M191:R191" si="39">COUNTIF(M182:M189,"&lt;=0.1")/COUNTIF(M182:M189,"&gt;=0")</f>
        <v>#DIV/0!</v>
      </c>
      <c r="N191" s="333" t="e">
        <f t="shared" si="39"/>
        <v>#DIV/0!</v>
      </c>
      <c r="O191" s="333" t="e">
        <f t="shared" si="39"/>
        <v>#DIV/0!</v>
      </c>
      <c r="P191" s="333" t="e">
        <f t="shared" si="39"/>
        <v>#DIV/0!</v>
      </c>
      <c r="Q191" s="334" t="e">
        <f t="shared" si="39"/>
        <v>#DIV/0!</v>
      </c>
      <c r="R191" s="335" t="e">
        <f t="shared" si="39"/>
        <v>#DIV/0!</v>
      </c>
      <c r="S191" s="148"/>
      <c r="T191" s="136"/>
      <c r="U191" s="136"/>
      <c r="V191" s="136"/>
      <c r="W191" s="136"/>
      <c r="X191" s="136"/>
    </row>
    <row r="192" spans="1:24" ht="15" hidden="1" x14ac:dyDescent="0.2">
      <c r="A192" s="136"/>
      <c r="B192" s="205"/>
      <c r="C192" s="136"/>
      <c r="D192" s="136"/>
      <c r="E192" s="147"/>
      <c r="F192" s="206"/>
      <c r="G192" s="207"/>
      <c r="H192" s="206"/>
      <c r="I192" s="446"/>
      <c r="J192" s="330"/>
      <c r="K192" s="209"/>
      <c r="L192" s="331" t="s">
        <v>3</v>
      </c>
      <c r="M192" s="332" t="e">
        <f t="shared" ref="M192:R192" si="40">(COUNTIF(M182:M189,"&lt;1")-COUNTIF(M182:M189,"&lt;0.1"))/COUNTIF(M182:M189,"&gt;=0")</f>
        <v>#DIV/0!</v>
      </c>
      <c r="N192" s="333" t="e">
        <f t="shared" si="40"/>
        <v>#DIV/0!</v>
      </c>
      <c r="O192" s="333" t="e">
        <f t="shared" si="40"/>
        <v>#DIV/0!</v>
      </c>
      <c r="P192" s="333" t="e">
        <f t="shared" si="40"/>
        <v>#DIV/0!</v>
      </c>
      <c r="Q192" s="334" t="e">
        <f t="shared" si="40"/>
        <v>#DIV/0!</v>
      </c>
      <c r="R192" s="335" t="e">
        <f t="shared" si="40"/>
        <v>#DIV/0!</v>
      </c>
      <c r="S192" s="148"/>
      <c r="T192" s="136"/>
      <c r="U192" s="136"/>
      <c r="V192" s="136"/>
      <c r="W192" s="136"/>
      <c r="X192" s="136"/>
    </row>
    <row r="193" spans="1:24" ht="15" hidden="1" x14ac:dyDescent="0.2">
      <c r="A193" s="136"/>
      <c r="B193" s="205"/>
      <c r="C193" s="136"/>
      <c r="D193" s="136"/>
      <c r="E193" s="147"/>
      <c r="F193" s="206"/>
      <c r="G193" s="207"/>
      <c r="H193" s="206"/>
      <c r="I193" s="446"/>
      <c r="J193" s="330"/>
      <c r="K193" s="209"/>
      <c r="L193" s="331" t="s">
        <v>5</v>
      </c>
      <c r="M193" s="332" t="e">
        <f>(COUNTIF(M182:M189,"&lt;=4")-COUNTIF(M182:M189,"&lt;1"))/COUNTIF(M182:M189,"&gt;=0")</f>
        <v>#DIV/0!</v>
      </c>
      <c r="N193" s="333" t="e">
        <f>(COUNTIF(N182:N189,"&lt;=4")-COUNTIF(N182:N189,"&lt;1"))/COUNTIF(N182:N189,"&gt;=0")</f>
        <v>#DIV/0!</v>
      </c>
      <c r="O193" s="333" t="e">
        <f>(COUNTIF(O182:O189,"&lt;=4")-COUNTIF(O182:O189,"&lt;1"))/COUNTIF(O182:O189,"&gt;=0")</f>
        <v>#DIV/0!</v>
      </c>
      <c r="P193" s="333" t="e">
        <f>(COUNTIF(P182:P189,"&lt;=4")-COUNTIF(P182:P189,"&lt;1"))/COUNTIF(P182:P189,"&gt;=0")</f>
        <v>#DIV/0!</v>
      </c>
      <c r="Q193" s="334" t="e">
        <f>(COUNTIF(Q182:Q189,"&lt;=6")-COUNTIF(Q182:Q189,"&lt;=1"))/COUNTIF(Q182:Q189,"&gt;=0")</f>
        <v>#DIV/0!</v>
      </c>
      <c r="R193" s="335" t="e">
        <f>(COUNTIF(R182:R189,"&lt;=4")-COUNTIF(R182:R189,"&lt;=1"))/COUNTIF(R182:R189,"&gt;=0")</f>
        <v>#DIV/0!</v>
      </c>
      <c r="S193" s="148"/>
      <c r="T193" s="136"/>
      <c r="U193" s="136"/>
      <c r="V193" s="136"/>
      <c r="W193" s="136"/>
      <c r="X193" s="136"/>
    </row>
    <row r="194" spans="1:24" ht="15" hidden="1" x14ac:dyDescent="0.2">
      <c r="A194" s="136"/>
      <c r="B194" s="205"/>
      <c r="C194" s="136"/>
      <c r="D194" s="136"/>
      <c r="E194" s="147"/>
      <c r="F194" s="206"/>
      <c r="G194" s="207"/>
      <c r="H194" s="206"/>
      <c r="I194" s="446"/>
      <c r="J194" s="330"/>
      <c r="K194" s="209"/>
      <c r="L194" s="347" t="s">
        <v>6</v>
      </c>
      <c r="M194" s="336" t="e">
        <f>COUNTIF(M182:M189,"&gt;4")/COUNTIF(M182:M189,"&gt;=0")</f>
        <v>#DIV/0!</v>
      </c>
      <c r="N194" s="337" t="e">
        <f>COUNTIF(N182:N189,"&gt;4")/COUNTIF(N182:N189,"&gt;=0")</f>
        <v>#DIV/0!</v>
      </c>
      <c r="O194" s="337" t="e">
        <f>COUNTIF(O182:O189,"&gt;4")/COUNTIF(O182:O189,"&gt;=0")</f>
        <v>#DIV/0!</v>
      </c>
      <c r="P194" s="337" t="e">
        <f>COUNTIF(P182:P189,"&gt;4")/COUNTIF(P182:P189,"&gt;=0")</f>
        <v>#DIV/0!</v>
      </c>
      <c r="Q194" s="338" t="e">
        <f>COUNTIF(Q182:Q189,"&gt;6")/COUNTIF(Q182:Q189,"&gt;=0")</f>
        <v>#DIV/0!</v>
      </c>
      <c r="R194" s="339" t="e">
        <f>COUNTIF(R182:R189,"&gt;4")/COUNTIF(R182:R189,"&gt;=0")</f>
        <v>#DIV/0!</v>
      </c>
      <c r="S194" s="148"/>
      <c r="T194" s="136"/>
      <c r="U194" s="136"/>
      <c r="V194" s="136"/>
      <c r="W194" s="136"/>
      <c r="X194" s="136"/>
    </row>
    <row r="195" spans="1:24" ht="15" hidden="1" x14ac:dyDescent="0.2">
      <c r="A195" s="136"/>
      <c r="B195" s="218"/>
      <c r="C195" s="219"/>
      <c r="D195" s="219"/>
      <c r="E195" s="220"/>
      <c r="F195" s="221"/>
      <c r="G195" s="222"/>
      <c r="H195" s="221"/>
      <c r="I195" s="447"/>
      <c r="J195" s="340"/>
      <c r="K195" s="224"/>
      <c r="L195" s="225" t="s">
        <v>185</v>
      </c>
      <c r="M195" s="226" t="e">
        <f t="shared" ref="M195:R195" si="41">MEDIAN(M182:M189)</f>
        <v>#NUM!</v>
      </c>
      <c r="N195" s="227" t="e">
        <f t="shared" si="41"/>
        <v>#NUM!</v>
      </c>
      <c r="O195" s="227" t="e">
        <f t="shared" si="41"/>
        <v>#NUM!</v>
      </c>
      <c r="P195" s="227" t="e">
        <f t="shared" si="41"/>
        <v>#NUM!</v>
      </c>
      <c r="Q195" s="288" t="e">
        <f t="shared" si="41"/>
        <v>#NUM!</v>
      </c>
      <c r="R195" s="289" t="e">
        <f t="shared" si="41"/>
        <v>#NUM!</v>
      </c>
      <c r="S195" s="148"/>
      <c r="T195" s="136"/>
      <c r="U195" s="136"/>
      <c r="V195" s="136"/>
      <c r="W195" s="136"/>
      <c r="X195" s="136"/>
    </row>
    <row r="196" spans="1:24" ht="15" hidden="1" x14ac:dyDescent="0.2">
      <c r="A196" s="136"/>
      <c r="B196" s="136"/>
      <c r="C196" s="136"/>
      <c r="D196" s="136"/>
      <c r="E196" s="136"/>
      <c r="F196" s="136"/>
      <c r="G196" s="136"/>
      <c r="H196" s="136"/>
      <c r="I196" s="309"/>
      <c r="J196" s="136"/>
      <c r="K196" s="136"/>
      <c r="L196" s="147"/>
      <c r="M196" s="136"/>
      <c r="N196" s="136"/>
      <c r="O196" s="136"/>
      <c r="P196" s="136"/>
      <c r="Q196" s="136"/>
      <c r="R196" s="136"/>
      <c r="S196" s="148"/>
      <c r="T196" s="136"/>
      <c r="U196" s="136"/>
      <c r="V196" s="136"/>
      <c r="W196" s="136"/>
      <c r="X196" s="136"/>
    </row>
    <row r="197" spans="1:24" ht="15" hidden="1" x14ac:dyDescent="0.2">
      <c r="A197" s="136"/>
      <c r="B197" s="136"/>
      <c r="C197" s="136"/>
      <c r="D197" s="136"/>
      <c r="E197" s="136"/>
      <c r="F197" s="136"/>
      <c r="G197" s="136"/>
      <c r="H197" s="136"/>
      <c r="I197" s="309"/>
      <c r="J197" s="136"/>
      <c r="K197" s="136"/>
      <c r="L197" s="147"/>
      <c r="M197" s="136"/>
      <c r="N197" s="136"/>
      <c r="O197" s="136"/>
      <c r="P197" s="136"/>
      <c r="Q197" s="136"/>
      <c r="R197" s="136"/>
      <c r="S197" s="136"/>
      <c r="T197" s="136"/>
      <c r="U197" s="136"/>
      <c r="V197" s="136"/>
      <c r="W197" s="136"/>
      <c r="X197" s="136"/>
    </row>
    <row r="198" spans="1:24" hidden="1" x14ac:dyDescent="0.2">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c r="X198" s="136"/>
    </row>
    <row r="199" spans="1:24" hidden="1" x14ac:dyDescent="0.2">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c r="X199" s="136"/>
    </row>
    <row r="200" spans="1:24" hidden="1" x14ac:dyDescent="0.2">
      <c r="A200" s="136"/>
      <c r="B200" s="136"/>
      <c r="C200" s="136"/>
      <c r="D200" s="136"/>
      <c r="E200" s="136"/>
      <c r="F200" s="136"/>
      <c r="G200" s="136"/>
      <c r="H200" s="136"/>
      <c r="I200" s="136"/>
      <c r="J200" s="136"/>
      <c r="K200" s="136"/>
      <c r="L200" s="136"/>
      <c r="M200" s="136"/>
      <c r="N200" s="136"/>
      <c r="O200" s="138"/>
      <c r="P200" s="136"/>
      <c r="Q200" s="136"/>
      <c r="R200" s="136"/>
      <c r="S200" s="136"/>
      <c r="T200" s="136"/>
      <c r="U200" s="136"/>
      <c r="V200" s="136"/>
      <c r="W200" s="136"/>
      <c r="X200" s="136"/>
    </row>
    <row r="201" spans="1:24" hidden="1" x14ac:dyDescent="0.2">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c r="X201" s="136"/>
    </row>
    <row r="202" spans="1:24" hidden="1" x14ac:dyDescent="0.2">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c r="X202" s="136"/>
    </row>
    <row r="203" spans="1:24" hidden="1" x14ac:dyDescent="0.2">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c r="X203" s="136"/>
    </row>
    <row r="204" spans="1:24" hidden="1" x14ac:dyDescent="0.2">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c r="X204" s="136"/>
    </row>
    <row r="205" spans="1:24" hidden="1" x14ac:dyDescent="0.2">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c r="X205" s="136"/>
    </row>
    <row r="206" spans="1:24" hidden="1" x14ac:dyDescent="0.2">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c r="X206" s="136"/>
    </row>
    <row r="207" spans="1:24" hidden="1" x14ac:dyDescent="0.2">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c r="X207" s="136"/>
    </row>
    <row r="208" spans="1:24" hidden="1" x14ac:dyDescent="0.2">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c r="X208" s="136"/>
    </row>
    <row r="209" spans="1:24" hidden="1" x14ac:dyDescent="0.2">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c r="X209" s="136"/>
    </row>
    <row r="210" spans="1:24" hidden="1" x14ac:dyDescent="0.2">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c r="X210" s="136"/>
    </row>
    <row r="211" spans="1:24" hidden="1" x14ac:dyDescent="0.2">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c r="X211" s="136"/>
    </row>
    <row r="212" spans="1:24" hidden="1" x14ac:dyDescent="0.2">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c r="X212" s="136"/>
    </row>
    <row r="213" spans="1:24" hidden="1" x14ac:dyDescent="0.2">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c r="X213" s="136"/>
    </row>
    <row r="214" spans="1:24" hidden="1" x14ac:dyDescent="0.2">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c r="X214" s="136"/>
    </row>
    <row r="215" spans="1:24" hidden="1" x14ac:dyDescent="0.2">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c r="X215" s="136"/>
    </row>
    <row r="216" spans="1:24" hidden="1" x14ac:dyDescent="0.2">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c r="X216" s="136"/>
    </row>
    <row r="217" spans="1:24" hidden="1" x14ac:dyDescent="0.2">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c r="X217" s="136"/>
    </row>
    <row r="218" spans="1:24" hidden="1" x14ac:dyDescent="0.2">
      <c r="A218" s="136"/>
      <c r="B218" s="136"/>
      <c r="C218" s="136"/>
      <c r="D218" s="136"/>
      <c r="E218" s="136"/>
      <c r="F218" s="136"/>
      <c r="G218" s="136"/>
      <c r="H218" s="136"/>
      <c r="I218" s="136"/>
      <c r="J218" s="136"/>
      <c r="K218" s="136"/>
      <c r="L218" s="136"/>
      <c r="M218" s="136"/>
      <c r="N218" s="136"/>
      <c r="O218" s="136"/>
      <c r="P218" s="136"/>
      <c r="Q218" s="136"/>
      <c r="R218" s="136"/>
      <c r="S218" s="136"/>
      <c r="T218" s="136"/>
      <c r="U218" s="387"/>
      <c r="V218" s="136"/>
      <c r="W218" s="136"/>
      <c r="X218" s="136"/>
    </row>
    <row r="219" spans="1:24" hidden="1" x14ac:dyDescent="0.2">
      <c r="A219" s="136"/>
      <c r="B219" s="136"/>
      <c r="C219" s="136"/>
      <c r="D219" s="136"/>
      <c r="E219" s="136"/>
      <c r="F219" s="136"/>
      <c r="G219" s="136"/>
      <c r="H219" s="136"/>
      <c r="I219" s="136"/>
      <c r="J219" s="136"/>
      <c r="K219" s="136"/>
      <c r="L219" s="136"/>
      <c r="M219" s="136"/>
      <c r="N219" s="136"/>
      <c r="O219" s="136"/>
      <c r="P219" s="136"/>
      <c r="Q219" s="136"/>
      <c r="R219" s="136"/>
      <c r="S219" s="136"/>
      <c r="T219" s="136"/>
      <c r="U219" s="388"/>
      <c r="V219" s="136"/>
      <c r="W219" s="136"/>
      <c r="X219" s="136"/>
    </row>
    <row r="220" spans="1:24" hidden="1" x14ac:dyDescent="0.2">
      <c r="A220" s="136"/>
      <c r="B220" s="136"/>
      <c r="C220" s="136"/>
      <c r="D220" s="136"/>
      <c r="E220" s="136"/>
      <c r="F220" s="136"/>
      <c r="G220" s="136"/>
      <c r="H220" s="136"/>
      <c r="I220" s="136"/>
      <c r="J220" s="136"/>
      <c r="K220" s="136"/>
      <c r="L220" s="136"/>
      <c r="M220" s="136"/>
      <c r="N220" s="136"/>
      <c r="O220" s="136"/>
      <c r="P220" s="136"/>
      <c r="Q220" s="136"/>
      <c r="R220" s="136"/>
      <c r="S220" s="136"/>
      <c r="T220" s="136"/>
      <c r="U220" s="389"/>
      <c r="V220" s="136"/>
      <c r="W220" s="136"/>
      <c r="X220" s="136"/>
    </row>
    <row r="221" spans="1:24" x14ac:dyDescent="0.2">
      <c r="A221" s="136"/>
      <c r="B221" s="136"/>
      <c r="C221" s="136"/>
      <c r="D221" s="136"/>
      <c r="E221" s="136"/>
      <c r="F221" s="136"/>
      <c r="G221" s="136"/>
      <c r="H221" s="136"/>
      <c r="I221" s="136"/>
      <c r="J221" s="136"/>
      <c r="K221" s="136"/>
      <c r="L221" s="136"/>
      <c r="M221" s="136"/>
      <c r="N221" s="136"/>
      <c r="O221" s="136"/>
      <c r="P221" s="136"/>
      <c r="Q221" s="136"/>
      <c r="R221" s="136"/>
      <c r="S221" s="136"/>
      <c r="T221" s="136"/>
      <c r="U221" s="389"/>
      <c r="V221" s="136"/>
      <c r="W221" s="136"/>
      <c r="X221" s="136"/>
    </row>
    <row r="222" spans="1:24" x14ac:dyDescent="0.2">
      <c r="U222" s="7"/>
    </row>
    <row r="223" spans="1:24" x14ac:dyDescent="0.2">
      <c r="U223" s="7"/>
    </row>
    <row r="224" spans="1:24" x14ac:dyDescent="0.2">
      <c r="U224" s="7"/>
    </row>
    <row r="225" spans="21:23" ht="15" x14ac:dyDescent="0.25">
      <c r="U225"/>
      <c r="V225"/>
      <c r="W225"/>
    </row>
    <row r="226" spans="21:23" ht="15" x14ac:dyDescent="0.25">
      <c r="U226"/>
      <c r="V226"/>
      <c r="W226"/>
    </row>
    <row r="227" spans="21:23" ht="15" x14ac:dyDescent="0.25">
      <c r="U227"/>
      <c r="V227"/>
      <c r="W227"/>
    </row>
    <row r="228" spans="21:23" ht="15" x14ac:dyDescent="0.25">
      <c r="U228"/>
      <c r="V228"/>
      <c r="W228"/>
    </row>
    <row r="229" spans="21:23" ht="15" x14ac:dyDescent="0.25">
      <c r="U229"/>
      <c r="V229"/>
      <c r="W229"/>
    </row>
    <row r="230" spans="21:23" ht="15" x14ac:dyDescent="0.25">
      <c r="U230"/>
      <c r="V230"/>
      <c r="W230"/>
    </row>
    <row r="231" spans="21:23" ht="15" x14ac:dyDescent="0.25">
      <c r="U231"/>
      <c r="V231"/>
      <c r="W231"/>
    </row>
    <row r="232" spans="21:23" ht="15" x14ac:dyDescent="0.25">
      <c r="U232"/>
      <c r="V232"/>
      <c r="W232"/>
    </row>
    <row r="233" spans="21:23" ht="15" x14ac:dyDescent="0.25">
      <c r="U233"/>
      <c r="V233"/>
      <c r="W233"/>
    </row>
    <row r="234" spans="21:23" ht="15" x14ac:dyDescent="0.25">
      <c r="U234"/>
      <c r="V234"/>
      <c r="W234"/>
    </row>
    <row r="235" spans="21:23" ht="15" x14ac:dyDescent="0.25">
      <c r="U235"/>
      <c r="V235"/>
      <c r="W235"/>
    </row>
    <row r="236" spans="21:23" ht="15" x14ac:dyDescent="0.25">
      <c r="U236"/>
      <c r="V236"/>
      <c r="W236"/>
    </row>
    <row r="237" spans="21:23" ht="15" x14ac:dyDescent="0.25">
      <c r="U237"/>
      <c r="V237"/>
      <c r="W237"/>
    </row>
    <row r="238" spans="21:23" ht="15" x14ac:dyDescent="0.25">
      <c r="U238"/>
      <c r="V238"/>
      <c r="W238"/>
    </row>
  </sheetData>
  <mergeCells count="24">
    <mergeCell ref="B165:D165"/>
    <mergeCell ref="P165:Q165"/>
    <mergeCell ref="I165:K165"/>
    <mergeCell ref="E6:E8"/>
    <mergeCell ref="B6:B8"/>
    <mergeCell ref="C6:C8"/>
    <mergeCell ref="D6:D8"/>
    <mergeCell ref="I44:I68"/>
    <mergeCell ref="I10:I40"/>
    <mergeCell ref="H6:H8"/>
    <mergeCell ref="L7:L8"/>
    <mergeCell ref="K7:K8"/>
    <mergeCell ref="J7:J8"/>
    <mergeCell ref="I7:I8"/>
    <mergeCell ref="F5:G5"/>
    <mergeCell ref="F6:G8"/>
    <mergeCell ref="M7:P7"/>
    <mergeCell ref="I72:I92"/>
    <mergeCell ref="I182:I195"/>
    <mergeCell ref="I168:I178"/>
    <mergeCell ref="I129:I138"/>
    <mergeCell ref="I142:I159"/>
    <mergeCell ref="I96:I111"/>
    <mergeCell ref="I115:I125"/>
  </mergeCells>
  <conditionalFormatting sqref="M5">
    <cfRule type="cellIs" dxfId="0" priority="11" operator="equal">
      <formula>0</formula>
    </cfRule>
  </conditionalFormatting>
  <pageMargins left="0.25" right="0.25" top="0.75" bottom="0.75" header="0.3" footer="0.3"/>
  <pageSetup scale="34"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148"/>
  <sheetViews>
    <sheetView showGridLines="0" view="pageBreakPreview" zoomScale="70" zoomScaleNormal="80" zoomScaleSheetLayoutView="70" zoomScalePageLayoutView="89" workbookViewId="0">
      <selection activeCell="AH27" sqref="AH27"/>
    </sheetView>
  </sheetViews>
  <sheetFormatPr baseColWidth="10" defaultColWidth="11.42578125" defaultRowHeight="15.75" x14ac:dyDescent="0.25"/>
  <cols>
    <col min="1" max="1" width="0.42578125" style="20" customWidth="1"/>
    <col min="2" max="2" width="3.85546875" style="20" hidden="1" customWidth="1"/>
    <col min="3" max="3" width="13.42578125" style="20" customWidth="1"/>
    <col min="4" max="6" width="9.7109375" style="20" customWidth="1"/>
    <col min="7" max="12" width="5.7109375" style="20" customWidth="1"/>
    <col min="13" max="13" width="3.42578125" style="20" customWidth="1"/>
    <col min="14" max="14" width="14.28515625" style="20" customWidth="1"/>
    <col min="15" max="15" width="2" style="20" customWidth="1"/>
    <col min="16" max="16" width="3.85546875" style="20" customWidth="1"/>
    <col min="17" max="17" width="9.5703125" style="20" customWidth="1"/>
    <col min="18" max="18" width="13.42578125" style="20" customWidth="1"/>
    <col min="19" max="20" width="9.7109375" style="20" customWidth="1"/>
    <col min="21" max="21" width="5.7109375" style="20" customWidth="1"/>
    <col min="22" max="22" width="4.28515625" style="20" customWidth="1"/>
    <col min="23" max="23" width="5.7109375" style="20" hidden="1" customWidth="1"/>
    <col min="24" max="24" width="0.140625" style="20" customWidth="1"/>
    <col min="25" max="26" width="5.7109375" style="20" customWidth="1"/>
    <col min="27" max="27" width="14.85546875" style="20" customWidth="1"/>
    <col min="28" max="28" width="15.7109375" style="20" customWidth="1"/>
    <col min="29" max="29" width="2" style="20" hidden="1" customWidth="1"/>
    <col min="30" max="30" width="2.5703125" style="20" customWidth="1"/>
    <col min="31" max="31" width="3" style="20" customWidth="1"/>
    <col min="32" max="32" width="3.7109375" style="20" customWidth="1"/>
    <col min="33" max="33" width="3.5703125" style="20" customWidth="1"/>
    <col min="34" max="42" width="7.85546875" style="20" customWidth="1"/>
    <col min="43" max="16384" width="11.42578125" style="20"/>
  </cols>
  <sheetData>
    <row r="1" spans="1:32" ht="71.25" customHeight="1" thickTop="1" x14ac:dyDescent="0.3">
      <c r="A1" s="99"/>
      <c r="B1" s="100"/>
      <c r="C1" s="101"/>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2"/>
      <c r="AD1" s="21"/>
      <c r="AE1" s="21"/>
    </row>
    <row r="2" spans="1:32" ht="18" thickBot="1" x14ac:dyDescent="0.35">
      <c r="A2" s="103"/>
      <c r="B2" s="480" t="s">
        <v>328</v>
      </c>
      <c r="C2" s="480"/>
      <c r="D2" s="104"/>
      <c r="E2" s="104"/>
      <c r="F2" s="104"/>
      <c r="G2" s="104"/>
      <c r="H2" s="104"/>
      <c r="I2" s="104"/>
      <c r="J2" s="104"/>
      <c r="K2" s="104"/>
      <c r="L2" s="104"/>
      <c r="M2" s="105"/>
      <c r="N2" s="105"/>
      <c r="O2" s="105"/>
      <c r="P2" s="105"/>
      <c r="Q2" s="105"/>
      <c r="R2" s="105"/>
      <c r="S2" s="105"/>
      <c r="T2" s="106"/>
      <c r="U2" s="106"/>
      <c r="V2" s="106"/>
      <c r="W2" s="106"/>
      <c r="X2" s="106"/>
      <c r="Y2" s="106"/>
      <c r="Z2" s="106"/>
      <c r="AA2" s="106"/>
      <c r="AB2" s="107"/>
      <c r="AC2" s="108"/>
      <c r="AD2" s="21"/>
      <c r="AE2" s="21"/>
    </row>
    <row r="3" spans="1:32" x14ac:dyDescent="0.25">
      <c r="A3" s="103"/>
      <c r="B3" s="463" t="s">
        <v>290</v>
      </c>
      <c r="C3" s="464"/>
      <c r="D3" s="464"/>
      <c r="E3" s="464"/>
      <c r="F3" s="464"/>
      <c r="G3" s="464"/>
      <c r="H3" s="464"/>
      <c r="I3" s="464"/>
      <c r="J3" s="464"/>
      <c r="K3" s="464"/>
      <c r="L3" s="464"/>
      <c r="M3" s="464"/>
      <c r="N3" s="464"/>
      <c r="O3" s="464"/>
      <c r="P3" s="464"/>
      <c r="Q3" s="464"/>
      <c r="R3" s="464"/>
      <c r="S3" s="464"/>
      <c r="T3" s="464"/>
      <c r="U3" s="464"/>
      <c r="V3" s="464"/>
      <c r="W3" s="464"/>
      <c r="X3" s="464"/>
      <c r="Y3" s="502" t="s">
        <v>104</v>
      </c>
      <c r="Z3" s="503"/>
      <c r="AA3" s="503"/>
      <c r="AB3" s="504"/>
      <c r="AC3" s="109"/>
      <c r="AD3" s="9"/>
    </row>
    <row r="4" spans="1:32" ht="9.75" customHeight="1" x14ac:dyDescent="0.25">
      <c r="A4" s="103"/>
      <c r="B4" s="465"/>
      <c r="C4" s="466"/>
      <c r="D4" s="466"/>
      <c r="E4" s="466"/>
      <c r="F4" s="466"/>
      <c r="G4" s="466"/>
      <c r="H4" s="466"/>
      <c r="I4" s="466"/>
      <c r="J4" s="466"/>
      <c r="K4" s="466"/>
      <c r="L4" s="466"/>
      <c r="M4" s="466"/>
      <c r="N4" s="466"/>
      <c r="O4" s="466"/>
      <c r="P4" s="466"/>
      <c r="Q4" s="466"/>
      <c r="R4" s="466"/>
      <c r="S4" s="466"/>
      <c r="T4" s="466"/>
      <c r="U4" s="466"/>
      <c r="V4" s="466"/>
      <c r="W4" s="466"/>
      <c r="X4" s="466"/>
      <c r="Y4" s="484"/>
      <c r="Z4" s="485"/>
      <c r="AA4" s="485"/>
      <c r="AB4" s="486"/>
      <c r="AC4" s="109"/>
      <c r="AD4" s="9"/>
    </row>
    <row r="5" spans="1:32" ht="18" x14ac:dyDescent="0.25">
      <c r="A5" s="103"/>
      <c r="B5" s="465"/>
      <c r="C5" s="466"/>
      <c r="D5" s="466"/>
      <c r="E5" s="466"/>
      <c r="F5" s="466"/>
      <c r="G5" s="466"/>
      <c r="H5" s="466"/>
      <c r="I5" s="466"/>
      <c r="J5" s="466"/>
      <c r="K5" s="466"/>
      <c r="L5" s="466"/>
      <c r="M5" s="466"/>
      <c r="N5" s="466"/>
      <c r="O5" s="466"/>
      <c r="P5" s="466"/>
      <c r="Q5" s="466"/>
      <c r="R5" s="466"/>
      <c r="S5" s="466"/>
      <c r="T5" s="466"/>
      <c r="U5" s="466"/>
      <c r="V5" s="466"/>
      <c r="W5" s="466"/>
      <c r="X5" s="466"/>
      <c r="Y5" s="484" t="str">
        <f>'reg-datos'!J5</f>
        <v>Marzo-junio</v>
      </c>
      <c r="Z5" s="485"/>
      <c r="AA5" s="485"/>
      <c r="AB5" s="486"/>
      <c r="AC5" s="110"/>
      <c r="AD5" s="10"/>
    </row>
    <row r="6" spans="1:32" ht="18" x14ac:dyDescent="0.25">
      <c r="A6" s="103"/>
      <c r="B6" s="465"/>
      <c r="C6" s="466"/>
      <c r="D6" s="466"/>
      <c r="E6" s="466"/>
      <c r="F6" s="466"/>
      <c r="G6" s="466"/>
      <c r="H6" s="466"/>
      <c r="I6" s="466"/>
      <c r="J6" s="466"/>
      <c r="K6" s="466"/>
      <c r="L6" s="466"/>
      <c r="M6" s="466"/>
      <c r="N6" s="466"/>
      <c r="O6" s="466"/>
      <c r="P6" s="466"/>
      <c r="Q6" s="466"/>
      <c r="R6" s="466"/>
      <c r="S6" s="466"/>
      <c r="T6" s="466"/>
      <c r="U6" s="466"/>
      <c r="V6" s="466"/>
      <c r="W6" s="466"/>
      <c r="X6" s="466"/>
      <c r="Y6" s="487" t="s">
        <v>327</v>
      </c>
      <c r="Z6" s="488"/>
      <c r="AA6" s="488"/>
      <c r="AB6" s="489"/>
      <c r="AC6" s="111"/>
      <c r="AD6" s="10"/>
    </row>
    <row r="7" spans="1:32" ht="9.75" customHeight="1" thickBot="1" x14ac:dyDescent="0.3">
      <c r="A7" s="103"/>
      <c r="B7" s="467"/>
      <c r="C7" s="468"/>
      <c r="D7" s="468"/>
      <c r="E7" s="468"/>
      <c r="F7" s="468"/>
      <c r="G7" s="468"/>
      <c r="H7" s="468"/>
      <c r="I7" s="468"/>
      <c r="J7" s="468"/>
      <c r="K7" s="468"/>
      <c r="L7" s="468"/>
      <c r="M7" s="468"/>
      <c r="N7" s="468"/>
      <c r="O7" s="468"/>
      <c r="P7" s="468"/>
      <c r="Q7" s="468"/>
      <c r="R7" s="468"/>
      <c r="S7" s="468"/>
      <c r="T7" s="468"/>
      <c r="U7" s="468"/>
      <c r="V7" s="468"/>
      <c r="W7" s="468"/>
      <c r="X7" s="468"/>
      <c r="Y7" s="505"/>
      <c r="Z7" s="506"/>
      <c r="AA7" s="506"/>
      <c r="AB7" s="507"/>
      <c r="AC7" s="112"/>
      <c r="AD7" s="22"/>
    </row>
    <row r="8" spans="1:32" ht="19.5" thickTop="1" x14ac:dyDescent="0.25">
      <c r="A8" s="103"/>
      <c r="B8" s="490" t="s">
        <v>348</v>
      </c>
      <c r="C8" s="491"/>
      <c r="D8" s="491"/>
      <c r="E8" s="491"/>
      <c r="F8" s="491"/>
      <c r="G8" s="491"/>
      <c r="H8" s="491"/>
      <c r="I8" s="491"/>
      <c r="J8" s="491"/>
      <c r="K8" s="491"/>
      <c r="L8" s="491"/>
      <c r="M8" s="491"/>
      <c r="N8" s="491"/>
      <c r="O8" s="491"/>
      <c r="P8" s="491"/>
      <c r="Q8" s="491"/>
      <c r="R8" s="491"/>
      <c r="S8" s="491"/>
      <c r="T8" s="491"/>
      <c r="U8" s="491"/>
      <c r="V8" s="491"/>
      <c r="W8" s="491"/>
      <c r="X8" s="491"/>
      <c r="Y8" s="491"/>
      <c r="Z8" s="491"/>
      <c r="AA8" s="491"/>
      <c r="AB8" s="492"/>
      <c r="AC8" s="113"/>
      <c r="AD8" s="11"/>
    </row>
    <row r="9" spans="1:32" ht="18.75" x14ac:dyDescent="0.25">
      <c r="A9" s="103"/>
      <c r="B9" s="490" t="s">
        <v>111</v>
      </c>
      <c r="C9" s="491"/>
      <c r="D9" s="491"/>
      <c r="E9" s="491"/>
      <c r="F9" s="491"/>
      <c r="G9" s="491"/>
      <c r="H9" s="491"/>
      <c r="I9" s="491"/>
      <c r="J9" s="491"/>
      <c r="K9" s="491"/>
      <c r="L9" s="491"/>
      <c r="M9" s="491"/>
      <c r="N9" s="491"/>
      <c r="O9" s="491"/>
      <c r="P9" s="491"/>
      <c r="Q9" s="491"/>
      <c r="R9" s="491"/>
      <c r="S9" s="491"/>
      <c r="T9" s="491"/>
      <c r="U9" s="491"/>
      <c r="V9" s="491"/>
      <c r="W9" s="491"/>
      <c r="X9" s="491"/>
      <c r="Y9" s="491"/>
      <c r="Z9" s="491"/>
      <c r="AA9" s="491"/>
      <c r="AB9" s="492"/>
      <c r="AC9" s="114"/>
      <c r="AD9" s="12"/>
    </row>
    <row r="10" spans="1:32" ht="4.5" customHeight="1" thickBot="1" x14ac:dyDescent="0.3">
      <c r="A10" s="103"/>
      <c r="B10" s="493"/>
      <c r="C10" s="494"/>
      <c r="D10" s="494"/>
      <c r="E10" s="494"/>
      <c r="F10" s="494"/>
      <c r="G10" s="494"/>
      <c r="H10" s="494"/>
      <c r="I10" s="494"/>
      <c r="J10" s="494"/>
      <c r="K10" s="494"/>
      <c r="L10" s="494"/>
      <c r="M10" s="494"/>
      <c r="N10" s="494"/>
      <c r="O10" s="494"/>
      <c r="P10" s="494"/>
      <c r="Q10" s="494"/>
      <c r="R10" s="494"/>
      <c r="S10" s="494"/>
      <c r="T10" s="494"/>
      <c r="U10" s="494"/>
      <c r="V10" s="494"/>
      <c r="W10" s="494"/>
      <c r="X10" s="494"/>
      <c r="Y10" s="494"/>
      <c r="Z10" s="494"/>
      <c r="AA10" s="494"/>
      <c r="AB10" s="495"/>
      <c r="AC10" s="113"/>
      <c r="AD10" s="11"/>
    </row>
    <row r="11" spans="1:32" ht="8.25" customHeight="1" x14ac:dyDescent="0.25">
      <c r="A11" s="10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115"/>
      <c r="AD11" s="23"/>
      <c r="AE11" s="23"/>
    </row>
    <row r="12" spans="1:32" ht="111.75" customHeight="1" x14ac:dyDescent="0.25">
      <c r="A12" s="103"/>
      <c r="B12" s="25"/>
      <c r="D12" s="499" t="s">
        <v>296</v>
      </c>
      <c r="E12" s="500"/>
      <c r="F12" s="500"/>
      <c r="G12" s="500"/>
      <c r="H12" s="500"/>
      <c r="I12" s="500"/>
      <c r="J12" s="500"/>
      <c r="K12" s="500"/>
      <c r="L12" s="500"/>
      <c r="M12" s="500"/>
      <c r="N12" s="500"/>
      <c r="O12" s="500"/>
      <c r="P12" s="500"/>
      <c r="Q12" s="500"/>
      <c r="R12" s="500"/>
      <c r="S12" s="500"/>
      <c r="T12" s="500"/>
      <c r="U12" s="500"/>
      <c r="V12" s="500"/>
      <c r="W12" s="500"/>
      <c r="X12" s="500"/>
      <c r="Y12" s="500"/>
      <c r="Z12" s="500"/>
      <c r="AA12" s="500"/>
      <c r="AB12" s="501"/>
      <c r="AC12" s="116"/>
      <c r="AD12" s="24"/>
      <c r="AE12" s="24"/>
      <c r="AF12" s="24"/>
    </row>
    <row r="13" spans="1:32" ht="7.5" customHeight="1" x14ac:dyDescent="0.25">
      <c r="A13" s="103"/>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117"/>
      <c r="AD13" s="25"/>
      <c r="AE13" s="25"/>
    </row>
    <row r="14" spans="1:32" ht="33" customHeight="1" x14ac:dyDescent="0.25">
      <c r="A14" s="103"/>
      <c r="B14" s="118"/>
      <c r="C14" s="132" t="s">
        <v>106</v>
      </c>
      <c r="D14" s="477" t="s">
        <v>321</v>
      </c>
      <c r="E14" s="477"/>
      <c r="F14" s="477"/>
      <c r="G14" s="477"/>
      <c r="H14" s="477"/>
      <c r="I14" s="477"/>
      <c r="J14" s="477"/>
      <c r="K14" s="477"/>
      <c r="L14" s="477"/>
      <c r="M14" s="477"/>
      <c r="N14" s="478"/>
      <c r="O14" s="32"/>
      <c r="P14" s="33"/>
      <c r="Q14" s="471" t="s">
        <v>291</v>
      </c>
      <c r="R14" s="472"/>
      <c r="S14" s="469" t="s">
        <v>325</v>
      </c>
      <c r="T14" s="469"/>
      <c r="U14" s="469"/>
      <c r="V14" s="469"/>
      <c r="W14" s="469"/>
      <c r="X14" s="469"/>
      <c r="Y14" s="469"/>
      <c r="Z14" s="469"/>
      <c r="AA14" s="469"/>
      <c r="AB14" s="470"/>
      <c r="AC14" s="119"/>
      <c r="AD14" s="8"/>
      <c r="AF14" s="8"/>
    </row>
    <row r="15" spans="1:32" ht="23.25" customHeight="1" thickBot="1" x14ac:dyDescent="0.3">
      <c r="A15" s="103"/>
      <c r="B15" s="118"/>
      <c r="C15" s="473" t="s">
        <v>105</v>
      </c>
      <c r="D15" s="474"/>
      <c r="E15" s="475">
        <f>'reg-datos'!$M$5</f>
        <v>45108</v>
      </c>
      <c r="F15" s="475"/>
      <c r="G15" s="130"/>
      <c r="H15" s="130"/>
      <c r="I15" s="130"/>
      <c r="J15" s="130"/>
      <c r="K15" s="130"/>
      <c r="L15" s="130"/>
      <c r="M15" s="130"/>
      <c r="N15" s="131"/>
      <c r="O15" s="32"/>
      <c r="P15" s="33"/>
      <c r="Q15" s="473" t="s">
        <v>105</v>
      </c>
      <c r="R15" s="474"/>
      <c r="S15" s="475">
        <f>'reg-datos'!$M$5</f>
        <v>45108</v>
      </c>
      <c r="T15" s="476"/>
      <c r="U15" s="133"/>
      <c r="V15" s="133"/>
      <c r="W15" s="133"/>
      <c r="X15" s="133"/>
      <c r="Y15" s="133"/>
      <c r="Z15" s="133"/>
      <c r="AA15" s="133"/>
      <c r="AB15" s="134"/>
      <c r="AC15" s="119"/>
      <c r="AD15" s="8"/>
      <c r="AF15" s="8"/>
    </row>
    <row r="16" spans="1:32" ht="11.25" customHeight="1" thickTop="1" x14ac:dyDescent="0.25">
      <c r="A16" s="103"/>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115"/>
      <c r="AD16" s="23"/>
      <c r="AE16" s="23"/>
    </row>
    <row r="17" spans="1:31" ht="17.25" x14ac:dyDescent="0.25">
      <c r="A17" s="10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115"/>
      <c r="AD17" s="23"/>
      <c r="AE17" s="23"/>
    </row>
    <row r="18" spans="1:31" ht="17.25" x14ac:dyDescent="0.25">
      <c r="A18" s="10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115"/>
      <c r="AD18" s="23"/>
      <c r="AE18" s="23"/>
    </row>
    <row r="19" spans="1:31" ht="17.25" x14ac:dyDescent="0.25">
      <c r="A19" s="10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115"/>
      <c r="AD19" s="23"/>
      <c r="AE19" s="23"/>
    </row>
    <row r="20" spans="1:31" ht="17.25" x14ac:dyDescent="0.25">
      <c r="A20" s="10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115"/>
      <c r="AD20" s="23"/>
      <c r="AE20" s="23"/>
    </row>
    <row r="21" spans="1:31" ht="17.25" x14ac:dyDescent="0.25">
      <c r="A21" s="103"/>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115"/>
      <c r="AD21" s="23"/>
      <c r="AE21" s="23"/>
    </row>
    <row r="22" spans="1:31" ht="17.25" x14ac:dyDescent="0.25">
      <c r="A22" s="10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115"/>
      <c r="AD22" s="23"/>
      <c r="AE22" s="23"/>
    </row>
    <row r="23" spans="1:31" ht="17.25" x14ac:dyDescent="0.25">
      <c r="A23" s="10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115"/>
      <c r="AD23" s="23"/>
      <c r="AE23" s="23"/>
    </row>
    <row r="24" spans="1:31" ht="17.25" x14ac:dyDescent="0.25">
      <c r="A24" s="103"/>
      <c r="B24" s="23"/>
      <c r="C24" s="23"/>
      <c r="D24" s="23"/>
      <c r="E24" s="23"/>
      <c r="F24" s="23"/>
      <c r="G24" s="23"/>
      <c r="H24" s="23"/>
      <c r="I24" s="23"/>
      <c r="J24" s="23"/>
      <c r="K24" s="23"/>
      <c r="L24" s="23"/>
      <c r="M24" s="23"/>
      <c r="N24" s="23"/>
      <c r="O24" s="23"/>
      <c r="P24" s="23"/>
      <c r="Q24" s="23"/>
      <c r="R24" s="23"/>
      <c r="S24" s="23"/>
      <c r="T24" s="23"/>
      <c r="U24" s="23"/>
      <c r="V24" s="23"/>
      <c r="Z24" s="23"/>
      <c r="AA24" s="23"/>
      <c r="AB24" s="23"/>
      <c r="AC24" s="115"/>
      <c r="AD24" s="23"/>
      <c r="AE24" s="23"/>
    </row>
    <row r="25" spans="1:31" ht="17.25" x14ac:dyDescent="0.25">
      <c r="A25" s="103"/>
      <c r="B25" s="23"/>
      <c r="C25" s="23"/>
      <c r="D25" s="23"/>
      <c r="E25" s="23"/>
      <c r="F25" s="23"/>
      <c r="G25" s="23"/>
      <c r="H25" s="23"/>
      <c r="I25" s="23"/>
      <c r="J25" s="23"/>
      <c r="K25" s="23"/>
      <c r="L25" s="23"/>
      <c r="M25" s="23"/>
      <c r="N25" s="23"/>
      <c r="O25" s="23"/>
      <c r="P25" s="23"/>
      <c r="Q25" s="23"/>
      <c r="R25" s="23"/>
      <c r="S25" s="23"/>
      <c r="T25" s="23"/>
      <c r="U25" s="23"/>
      <c r="V25" s="23"/>
      <c r="Z25" s="26"/>
      <c r="AA25" s="23"/>
      <c r="AB25" s="23"/>
      <c r="AC25" s="115"/>
      <c r="AD25" s="23"/>
      <c r="AE25" s="23"/>
    </row>
    <row r="26" spans="1:31" ht="17.25" x14ac:dyDescent="0.25">
      <c r="A26" s="103"/>
      <c r="F26" s="23"/>
      <c r="G26" s="23"/>
      <c r="H26" s="23"/>
      <c r="I26" s="23"/>
      <c r="J26" s="23"/>
      <c r="K26" s="23"/>
      <c r="L26" s="23"/>
      <c r="M26" s="23"/>
      <c r="N26" s="23"/>
      <c r="O26" s="23"/>
      <c r="P26" s="23"/>
      <c r="Q26" s="23"/>
      <c r="R26" s="23"/>
      <c r="S26" s="23"/>
      <c r="T26" s="23"/>
      <c r="U26" s="23"/>
      <c r="V26" s="23"/>
      <c r="X26" s="483"/>
      <c r="Y26" s="483"/>
      <c r="Z26" s="28"/>
      <c r="AA26" s="120"/>
      <c r="AC26" s="116"/>
      <c r="AD26" s="23"/>
      <c r="AE26" s="23"/>
    </row>
    <row r="27" spans="1:31" ht="16.5" x14ac:dyDescent="0.25">
      <c r="A27" s="103"/>
      <c r="Z27" s="28"/>
      <c r="AA27" s="120"/>
      <c r="AC27" s="116"/>
    </row>
    <row r="28" spans="1:31" ht="16.5" x14ac:dyDescent="0.25">
      <c r="A28" s="103"/>
      <c r="Z28" s="35"/>
      <c r="AA28" s="120"/>
      <c r="AC28" s="116"/>
    </row>
    <row r="29" spans="1:31" ht="16.5" x14ac:dyDescent="0.25">
      <c r="A29" s="103"/>
      <c r="Z29" s="35"/>
      <c r="AA29" s="120"/>
      <c r="AC29" s="116"/>
    </row>
    <row r="30" spans="1:31" ht="13.5" customHeight="1" x14ac:dyDescent="0.25">
      <c r="A30" s="103"/>
      <c r="E30" s="29"/>
      <c r="F30" s="121"/>
      <c r="G30" s="122"/>
      <c r="H30" s="121"/>
      <c r="I30" s="29"/>
      <c r="J30" s="121"/>
      <c r="K30" s="121"/>
      <c r="L30" s="29"/>
      <c r="M30" s="121"/>
      <c r="O30" s="23"/>
      <c r="P30" s="23"/>
      <c r="Q30" s="23"/>
      <c r="R30" s="23"/>
      <c r="S30" s="23"/>
      <c r="T30" s="23"/>
      <c r="U30" s="23"/>
      <c r="V30" s="23"/>
      <c r="W30" s="23"/>
      <c r="X30" s="23"/>
      <c r="Y30" s="23"/>
      <c r="Z30" s="23"/>
      <c r="AA30" s="120"/>
      <c r="AC30" s="116"/>
      <c r="AD30" s="23"/>
      <c r="AE30" s="23"/>
    </row>
    <row r="31" spans="1:31" ht="13.5" customHeight="1" x14ac:dyDescent="0.25">
      <c r="A31" s="103"/>
      <c r="E31" s="87"/>
      <c r="F31" s="121"/>
      <c r="G31" s="122"/>
      <c r="H31" s="121"/>
      <c r="I31" s="87"/>
      <c r="J31" s="121"/>
      <c r="K31" s="121"/>
      <c r="L31" s="87"/>
      <c r="M31" s="121"/>
      <c r="O31" s="23"/>
      <c r="P31" s="23"/>
      <c r="Q31" s="23"/>
      <c r="R31" s="23"/>
      <c r="S31" s="23"/>
      <c r="T31" s="23"/>
      <c r="U31" s="23"/>
      <c r="V31" s="23"/>
      <c r="W31" s="23"/>
      <c r="X31" s="23"/>
      <c r="Y31" s="23"/>
      <c r="Z31" s="23"/>
      <c r="AA31" s="120"/>
      <c r="AC31" s="116"/>
      <c r="AD31" s="23"/>
      <c r="AE31" s="23"/>
    </row>
    <row r="32" spans="1:31" ht="15.75" customHeight="1" x14ac:dyDescent="0.25">
      <c r="A32" s="103"/>
      <c r="B32" s="23"/>
      <c r="C32" s="36" t="s">
        <v>297</v>
      </c>
      <c r="D32" s="36"/>
      <c r="E32" s="37" t="s">
        <v>298</v>
      </c>
      <c r="G32"/>
      <c r="H32" s="37" t="s">
        <v>299</v>
      </c>
      <c r="J32"/>
      <c r="K32" s="34"/>
      <c r="L32" s="23"/>
      <c r="M32" s="36" t="s">
        <v>300</v>
      </c>
      <c r="N32" s="23"/>
      <c r="O32" s="23"/>
      <c r="P32" s="23"/>
      <c r="Q32" s="23"/>
      <c r="R32" s="23"/>
      <c r="S32" s="23"/>
      <c r="T32" s="23"/>
      <c r="U32" s="23"/>
      <c r="V32" s="23"/>
      <c r="W32" s="23"/>
      <c r="X32" s="23"/>
      <c r="Y32" s="23"/>
      <c r="Z32" s="93"/>
      <c r="AA32" s="23"/>
      <c r="AB32" s="23"/>
      <c r="AC32" s="115"/>
      <c r="AD32" s="23"/>
      <c r="AE32" s="23"/>
    </row>
    <row r="33" spans="1:31" ht="15.75" customHeight="1" x14ac:dyDescent="0.25">
      <c r="A33" s="103"/>
      <c r="B33" s="23"/>
      <c r="C33" s="93"/>
      <c r="D33" s="93"/>
      <c r="E33" s="23"/>
      <c r="F33" s="23"/>
      <c r="G33" s="23"/>
      <c r="H33" s="23"/>
      <c r="I33" s="23"/>
      <c r="J33" s="23"/>
      <c r="K33" s="23"/>
      <c r="L33" s="23"/>
      <c r="M33" s="23"/>
      <c r="N33" s="23"/>
      <c r="O33" s="23"/>
      <c r="P33" s="23"/>
      <c r="Q33" s="23"/>
      <c r="R33" s="23"/>
      <c r="S33" s="23"/>
      <c r="T33" s="23"/>
      <c r="U33" s="23"/>
      <c r="V33" s="23"/>
      <c r="W33" s="23"/>
      <c r="X33" s="23"/>
      <c r="Y33" s="23"/>
      <c r="Z33" s="93"/>
      <c r="AA33" s="23"/>
      <c r="AB33" s="23"/>
      <c r="AC33" s="115"/>
      <c r="AD33" s="23"/>
      <c r="AE33" s="23"/>
    </row>
    <row r="34" spans="1:31" ht="28.5" customHeight="1" thickBot="1" x14ac:dyDescent="0.35">
      <c r="A34" s="103"/>
      <c r="B34" s="496" t="s">
        <v>295</v>
      </c>
      <c r="C34" s="497"/>
      <c r="D34" s="497"/>
      <c r="E34" s="497"/>
      <c r="F34" s="497"/>
      <c r="G34" s="497"/>
      <c r="H34" s="497"/>
      <c r="I34" s="497"/>
      <c r="J34" s="497"/>
      <c r="K34" s="497"/>
      <c r="L34" s="497"/>
      <c r="M34" s="497"/>
      <c r="N34" s="497"/>
      <c r="O34" s="497"/>
      <c r="P34" s="497"/>
      <c r="Q34" s="497"/>
      <c r="R34" s="497"/>
      <c r="S34" s="497"/>
      <c r="T34" s="497"/>
      <c r="U34" s="497"/>
      <c r="V34" s="497"/>
      <c r="W34" s="497"/>
      <c r="X34" s="497"/>
      <c r="Y34" s="497"/>
      <c r="Z34" s="497"/>
      <c r="AA34" s="497"/>
      <c r="AB34" s="498"/>
      <c r="AC34" s="115"/>
      <c r="AD34" s="23"/>
      <c r="AE34" s="23"/>
    </row>
    <row r="35" spans="1:31" ht="9" customHeight="1" thickTop="1" x14ac:dyDescent="0.25">
      <c r="A35" s="103"/>
      <c r="B35" s="23"/>
      <c r="C35" s="93"/>
      <c r="D35" s="93"/>
      <c r="E35" s="23"/>
      <c r="F35" s="23"/>
      <c r="G35" s="23"/>
      <c r="H35" s="23"/>
      <c r="I35" s="23"/>
      <c r="J35" s="23"/>
      <c r="K35" s="23"/>
      <c r="L35" s="23"/>
      <c r="M35" s="23"/>
      <c r="N35" s="23"/>
      <c r="O35" s="23"/>
      <c r="P35" s="23"/>
      <c r="Q35" s="23"/>
      <c r="R35" s="23"/>
      <c r="S35" s="23"/>
      <c r="T35" s="23"/>
      <c r="U35" s="23"/>
      <c r="V35" s="23"/>
      <c r="W35" s="23"/>
      <c r="X35" s="23"/>
      <c r="Y35" s="23"/>
      <c r="Z35" s="93"/>
      <c r="AA35" s="23"/>
      <c r="AB35" s="23"/>
      <c r="AC35" s="115"/>
      <c r="AD35" s="23"/>
      <c r="AE35" s="23"/>
    </row>
    <row r="36" spans="1:31" ht="13.5" customHeight="1" x14ac:dyDescent="0.25">
      <c r="A36" s="103"/>
      <c r="B36" s="23"/>
      <c r="C36" s="88"/>
      <c r="D36" s="89"/>
      <c r="E36" s="90"/>
      <c r="F36" s="90"/>
      <c r="G36" s="90"/>
      <c r="H36" s="90"/>
      <c r="I36" s="90"/>
      <c r="J36" s="90"/>
      <c r="K36" s="90"/>
      <c r="L36" s="90"/>
      <c r="M36" s="90"/>
      <c r="N36" s="90"/>
      <c r="O36" s="90"/>
      <c r="P36" s="90"/>
      <c r="Q36" s="90"/>
      <c r="R36" s="90"/>
      <c r="S36" s="90"/>
      <c r="T36" s="90"/>
      <c r="U36" s="90"/>
      <c r="V36" s="90"/>
      <c r="W36" s="90"/>
      <c r="X36" s="90"/>
      <c r="Y36" s="90"/>
      <c r="Z36" s="89"/>
      <c r="AA36" s="90"/>
      <c r="AB36" s="91"/>
      <c r="AC36" s="115"/>
      <c r="AD36" s="23"/>
      <c r="AE36" s="23"/>
    </row>
    <row r="37" spans="1:31" ht="15.75" customHeight="1" x14ac:dyDescent="0.25">
      <c r="A37" s="103"/>
      <c r="B37" s="23"/>
      <c r="C37" s="92"/>
      <c r="D37" s="93"/>
      <c r="E37" s="23"/>
      <c r="F37" s="23"/>
      <c r="G37" s="23"/>
      <c r="H37" s="23"/>
      <c r="I37" s="23"/>
      <c r="J37" s="23"/>
      <c r="K37" s="23"/>
      <c r="L37" s="23"/>
      <c r="M37" s="23"/>
      <c r="N37" s="23"/>
      <c r="O37" s="23"/>
      <c r="P37" s="23"/>
      <c r="Q37" s="23"/>
      <c r="R37" s="23"/>
      <c r="S37" s="23"/>
      <c r="T37" s="23"/>
      <c r="U37" s="23"/>
      <c r="V37" s="23"/>
      <c r="W37" s="23"/>
      <c r="X37" s="23"/>
      <c r="Y37" s="23"/>
      <c r="Z37" s="93"/>
      <c r="AA37" s="23"/>
      <c r="AB37" s="94"/>
      <c r="AC37" s="115"/>
      <c r="AD37" s="23"/>
      <c r="AE37" s="23"/>
    </row>
    <row r="38" spans="1:31" ht="15.75" customHeight="1" x14ac:dyDescent="0.25">
      <c r="A38" s="103"/>
      <c r="B38" s="23"/>
      <c r="C38" s="92"/>
      <c r="D38" s="93"/>
      <c r="E38" s="23"/>
      <c r="F38" s="23"/>
      <c r="G38" s="23"/>
      <c r="H38" s="23"/>
      <c r="I38" s="23"/>
      <c r="J38" s="23"/>
      <c r="K38" s="23"/>
      <c r="L38" s="23"/>
      <c r="M38" s="23"/>
      <c r="N38" s="23"/>
      <c r="O38" s="23"/>
      <c r="P38" s="23"/>
      <c r="Q38" s="23"/>
      <c r="R38" s="23"/>
      <c r="S38" s="23"/>
      <c r="T38" s="23"/>
      <c r="U38" s="23"/>
      <c r="V38" s="23"/>
      <c r="W38" s="23"/>
      <c r="X38" s="23"/>
      <c r="Y38" s="23"/>
      <c r="Z38" s="93"/>
      <c r="AA38" s="23"/>
      <c r="AB38" s="94"/>
      <c r="AC38" s="115"/>
      <c r="AD38" s="23"/>
      <c r="AE38" s="23"/>
    </row>
    <row r="39" spans="1:31" ht="15.75" customHeight="1" x14ac:dyDescent="0.25">
      <c r="A39" s="103"/>
      <c r="B39" s="23"/>
      <c r="C39" s="92"/>
      <c r="D39" s="93"/>
      <c r="E39" s="23"/>
      <c r="F39" s="23"/>
      <c r="G39" s="23"/>
      <c r="H39" s="23"/>
      <c r="I39" s="23"/>
      <c r="J39" s="23"/>
      <c r="K39" s="23"/>
      <c r="L39" s="23"/>
      <c r="M39" s="23"/>
      <c r="N39" s="23"/>
      <c r="O39" s="23"/>
      <c r="P39" s="23"/>
      <c r="Q39" s="23"/>
      <c r="R39" s="23"/>
      <c r="S39" s="23"/>
      <c r="T39" s="23"/>
      <c r="U39" s="23"/>
      <c r="V39" s="23"/>
      <c r="W39" s="23"/>
      <c r="X39" s="23"/>
      <c r="Y39" s="23"/>
      <c r="Z39" s="93"/>
      <c r="AA39" s="23"/>
      <c r="AB39" s="94"/>
      <c r="AC39" s="115"/>
      <c r="AD39" s="23"/>
      <c r="AE39" s="23"/>
    </row>
    <row r="40" spans="1:31" ht="15.75" customHeight="1" x14ac:dyDescent="0.25">
      <c r="A40" s="103"/>
      <c r="B40" s="23"/>
      <c r="C40" s="92"/>
      <c r="D40" s="93"/>
      <c r="E40" s="23"/>
      <c r="F40" s="23"/>
      <c r="G40" s="23"/>
      <c r="H40" s="23"/>
      <c r="I40" s="23"/>
      <c r="J40" s="23"/>
      <c r="K40" s="23"/>
      <c r="L40" s="23"/>
      <c r="M40" s="23"/>
      <c r="N40" s="23"/>
      <c r="O40" s="23"/>
      <c r="P40" s="23"/>
      <c r="Q40" s="23"/>
      <c r="R40" s="23"/>
      <c r="S40" s="23"/>
      <c r="T40" s="23"/>
      <c r="U40" s="23"/>
      <c r="V40" s="23"/>
      <c r="W40" s="23"/>
      <c r="X40" s="23"/>
      <c r="Y40" s="23"/>
      <c r="Z40" s="93"/>
      <c r="AA40" s="23"/>
      <c r="AB40" s="94"/>
      <c r="AC40" s="115"/>
      <c r="AD40" s="23"/>
      <c r="AE40" s="23"/>
    </row>
    <row r="41" spans="1:31" ht="15.75" customHeight="1" x14ac:dyDescent="0.25">
      <c r="A41" s="103"/>
      <c r="B41" s="23"/>
      <c r="C41" s="92"/>
      <c r="D41" s="93"/>
      <c r="E41" s="23"/>
      <c r="F41" s="23"/>
      <c r="G41" s="23"/>
      <c r="H41" s="23"/>
      <c r="I41" s="23"/>
      <c r="J41" s="23"/>
      <c r="K41" s="23"/>
      <c r="L41" s="23"/>
      <c r="M41" s="23"/>
      <c r="N41" s="23"/>
      <c r="O41" s="23"/>
      <c r="P41" s="23"/>
      <c r="Q41" s="23"/>
      <c r="R41" s="23"/>
      <c r="S41" s="23"/>
      <c r="T41" s="23"/>
      <c r="U41" s="23"/>
      <c r="V41" s="23"/>
      <c r="W41" s="23"/>
      <c r="X41" s="23"/>
      <c r="Y41" s="23"/>
      <c r="Z41" s="93"/>
      <c r="AA41" s="23"/>
      <c r="AB41" s="94"/>
      <c r="AC41" s="115"/>
      <c r="AD41" s="23"/>
      <c r="AE41" s="23"/>
    </row>
    <row r="42" spans="1:31" ht="15.75" customHeight="1" x14ac:dyDescent="0.25">
      <c r="A42" s="103"/>
      <c r="B42" s="23"/>
      <c r="C42" s="92"/>
      <c r="D42" s="93"/>
      <c r="E42" s="23"/>
      <c r="F42" s="23"/>
      <c r="G42" s="23"/>
      <c r="H42" s="23"/>
      <c r="I42" s="23"/>
      <c r="J42" s="23"/>
      <c r="K42" s="23"/>
      <c r="L42" s="23"/>
      <c r="M42" s="23"/>
      <c r="N42" s="23"/>
      <c r="O42" s="23"/>
      <c r="P42" s="23"/>
      <c r="Q42" s="23"/>
      <c r="R42" s="23"/>
      <c r="S42" s="23"/>
      <c r="T42" s="23"/>
      <c r="U42" s="23"/>
      <c r="V42" s="23"/>
      <c r="W42" s="23"/>
      <c r="X42" s="23"/>
      <c r="Y42" s="23"/>
      <c r="Z42" s="93"/>
      <c r="AA42" s="23"/>
      <c r="AB42" s="94"/>
      <c r="AC42" s="115"/>
      <c r="AD42" s="23"/>
      <c r="AE42" s="23"/>
    </row>
    <row r="43" spans="1:31" ht="15.75" customHeight="1" x14ac:dyDescent="0.25">
      <c r="A43" s="103"/>
      <c r="B43" s="23"/>
      <c r="C43" s="92"/>
      <c r="D43" s="93"/>
      <c r="E43" s="23"/>
      <c r="F43" s="23"/>
      <c r="G43" s="23"/>
      <c r="H43" s="23"/>
      <c r="I43" s="23"/>
      <c r="J43" s="23"/>
      <c r="K43" s="23"/>
      <c r="L43" s="23"/>
      <c r="M43" s="23"/>
      <c r="N43" s="23"/>
      <c r="O43" s="23"/>
      <c r="P43" s="23"/>
      <c r="Q43" s="23"/>
      <c r="R43" s="23"/>
      <c r="S43" s="23"/>
      <c r="T43" s="23"/>
      <c r="U43" s="23"/>
      <c r="V43" s="23"/>
      <c r="W43" s="23"/>
      <c r="X43" s="23"/>
      <c r="Y43" s="23"/>
      <c r="Z43" s="93"/>
      <c r="AA43" s="23"/>
      <c r="AB43" s="94"/>
      <c r="AC43" s="115"/>
      <c r="AD43" s="23"/>
      <c r="AE43" s="23"/>
    </row>
    <row r="44" spans="1:31" ht="15.75" customHeight="1" x14ac:dyDescent="0.25">
      <c r="A44" s="103"/>
      <c r="B44" s="23"/>
      <c r="C44" s="92"/>
      <c r="D44" s="93"/>
      <c r="E44" s="23"/>
      <c r="F44" s="23"/>
      <c r="G44" s="23"/>
      <c r="H44" s="23"/>
      <c r="I44" s="23"/>
      <c r="J44" s="23"/>
      <c r="K44" s="23"/>
      <c r="L44" s="23"/>
      <c r="M44" s="23"/>
      <c r="N44" s="23"/>
      <c r="O44" s="23"/>
      <c r="P44" s="23"/>
      <c r="Q44" s="23"/>
      <c r="R44" s="23"/>
      <c r="S44" s="23"/>
      <c r="T44" s="23"/>
      <c r="U44" s="23"/>
      <c r="V44" s="23"/>
      <c r="W44" s="23"/>
      <c r="X44" s="23"/>
      <c r="Y44" s="23"/>
      <c r="Z44" s="93"/>
      <c r="AA44" s="23"/>
      <c r="AB44" s="94"/>
      <c r="AC44" s="115"/>
      <c r="AD44" s="23"/>
      <c r="AE44" s="23"/>
    </row>
    <row r="45" spans="1:31" ht="15.75" customHeight="1" x14ac:dyDescent="0.25">
      <c r="A45" s="103"/>
      <c r="B45" s="23"/>
      <c r="C45" s="92"/>
      <c r="D45" s="93"/>
      <c r="E45" s="23"/>
      <c r="F45" s="23"/>
      <c r="G45" s="23"/>
      <c r="H45" s="23"/>
      <c r="I45" s="23"/>
      <c r="J45" s="23"/>
      <c r="K45" s="23"/>
      <c r="L45" s="23"/>
      <c r="M45" s="23"/>
      <c r="N45" s="23"/>
      <c r="O45" s="23"/>
      <c r="P45" s="23"/>
      <c r="Q45" s="23"/>
      <c r="R45" s="23"/>
      <c r="S45" s="23"/>
      <c r="T45" s="23"/>
      <c r="U45" s="23"/>
      <c r="V45" s="23"/>
      <c r="W45" s="23"/>
      <c r="X45" s="23"/>
      <c r="Y45" s="23"/>
      <c r="Z45" s="93"/>
      <c r="AA45" s="23"/>
      <c r="AB45" s="94"/>
      <c r="AC45" s="115"/>
      <c r="AD45" s="23"/>
      <c r="AE45" s="23"/>
    </row>
    <row r="46" spans="1:31" ht="15.75" customHeight="1" x14ac:dyDescent="0.25">
      <c r="A46" s="103"/>
      <c r="B46" s="23"/>
      <c r="C46" s="92"/>
      <c r="D46" s="93"/>
      <c r="E46" s="23"/>
      <c r="F46" s="23"/>
      <c r="G46" s="23"/>
      <c r="H46" s="23"/>
      <c r="I46" s="23"/>
      <c r="J46" s="23"/>
      <c r="K46" s="23"/>
      <c r="L46" s="23"/>
      <c r="M46" s="23"/>
      <c r="N46" s="23"/>
      <c r="O46" s="23"/>
      <c r="P46" s="23"/>
      <c r="Q46" s="23"/>
      <c r="R46" s="23"/>
      <c r="S46" s="23"/>
      <c r="T46" s="23"/>
      <c r="U46" s="23"/>
      <c r="V46" s="23"/>
      <c r="W46" s="23"/>
      <c r="X46" s="23"/>
      <c r="Y46" s="23"/>
      <c r="Z46" s="93"/>
      <c r="AA46" s="23"/>
      <c r="AB46" s="94"/>
      <c r="AC46" s="115"/>
      <c r="AD46" s="23"/>
      <c r="AE46" s="23"/>
    </row>
    <row r="47" spans="1:31" ht="15.75" customHeight="1" x14ac:dyDescent="0.25">
      <c r="A47" s="103"/>
      <c r="B47" s="23"/>
      <c r="C47" s="92"/>
      <c r="D47" s="93"/>
      <c r="E47" s="23"/>
      <c r="F47" s="23"/>
      <c r="G47" s="23"/>
      <c r="H47" s="23"/>
      <c r="I47" s="23"/>
      <c r="J47" s="23"/>
      <c r="K47" s="23"/>
      <c r="L47" s="23"/>
      <c r="M47" s="23"/>
      <c r="N47" s="23"/>
      <c r="O47" s="23"/>
      <c r="P47" s="23"/>
      <c r="Q47" s="23"/>
      <c r="R47" s="23"/>
      <c r="S47" s="23"/>
      <c r="T47" s="23"/>
      <c r="U47" s="23"/>
      <c r="V47" s="23"/>
      <c r="W47" s="23"/>
      <c r="X47" s="23"/>
      <c r="Y47" s="23"/>
      <c r="Z47" s="93"/>
      <c r="AA47" s="23"/>
      <c r="AB47" s="94"/>
      <c r="AC47" s="115"/>
      <c r="AD47" s="23"/>
      <c r="AE47" s="23"/>
    </row>
    <row r="48" spans="1:31" ht="15.75" customHeight="1" x14ac:dyDescent="0.25">
      <c r="A48" s="103"/>
      <c r="B48" s="23"/>
      <c r="C48" s="92"/>
      <c r="D48" s="93"/>
      <c r="E48" s="23"/>
      <c r="F48" s="23"/>
      <c r="G48" s="23"/>
      <c r="H48" s="23"/>
      <c r="I48" s="23"/>
      <c r="J48" s="23"/>
      <c r="K48" s="23"/>
      <c r="L48" s="23"/>
      <c r="M48" s="23"/>
      <c r="N48" s="23"/>
      <c r="O48" s="23"/>
      <c r="P48" s="23"/>
      <c r="Q48" s="23"/>
      <c r="R48" s="23"/>
      <c r="S48" s="23"/>
      <c r="T48" s="23"/>
      <c r="U48" s="23"/>
      <c r="V48" s="23"/>
      <c r="W48" s="23"/>
      <c r="X48" s="23"/>
      <c r="Y48" s="23"/>
      <c r="Z48" s="93"/>
      <c r="AA48" s="23"/>
      <c r="AB48" s="94"/>
      <c r="AC48" s="115"/>
      <c r="AD48" s="23"/>
      <c r="AE48" s="23"/>
    </row>
    <row r="49" spans="1:31" ht="15.75" customHeight="1" x14ac:dyDescent="0.25">
      <c r="A49" s="103"/>
      <c r="B49" s="23"/>
      <c r="C49" s="92"/>
      <c r="D49" s="93"/>
      <c r="E49" s="23"/>
      <c r="F49" s="23"/>
      <c r="G49" s="23"/>
      <c r="H49" s="23"/>
      <c r="I49" s="23"/>
      <c r="J49" s="23"/>
      <c r="K49" s="23"/>
      <c r="L49" s="23"/>
      <c r="M49" s="23"/>
      <c r="N49" s="23"/>
      <c r="O49" s="23"/>
      <c r="P49" s="23"/>
      <c r="Q49" s="23"/>
      <c r="R49" s="23"/>
      <c r="S49" s="23"/>
      <c r="T49" s="23"/>
      <c r="U49" s="23"/>
      <c r="V49" s="23"/>
      <c r="W49" s="23"/>
      <c r="X49" s="23"/>
      <c r="Y49" s="23"/>
      <c r="Z49" s="93"/>
      <c r="AA49" s="23"/>
      <c r="AB49" s="94"/>
      <c r="AC49" s="115"/>
      <c r="AD49" s="23"/>
      <c r="AE49" s="23"/>
    </row>
    <row r="50" spans="1:31" ht="15.75" customHeight="1" x14ac:dyDescent="0.25">
      <c r="A50" s="103"/>
      <c r="B50" s="23"/>
      <c r="C50" s="92"/>
      <c r="D50" s="93"/>
      <c r="E50" s="23"/>
      <c r="F50" s="23"/>
      <c r="G50" s="23"/>
      <c r="H50" s="23"/>
      <c r="I50" s="23"/>
      <c r="J50" s="23"/>
      <c r="K50" s="23"/>
      <c r="L50" s="23"/>
      <c r="M50" s="23"/>
      <c r="N50" s="23"/>
      <c r="O50" s="23"/>
      <c r="P50" s="23"/>
      <c r="Q50" s="23"/>
      <c r="R50" s="23"/>
      <c r="S50" s="23"/>
      <c r="T50" s="23"/>
      <c r="U50" s="23"/>
      <c r="V50" s="23"/>
      <c r="W50" s="23"/>
      <c r="X50" s="23"/>
      <c r="Y50" s="23"/>
      <c r="Z50" s="93"/>
      <c r="AA50" s="23"/>
      <c r="AB50" s="94"/>
      <c r="AC50" s="115"/>
      <c r="AD50" s="23"/>
      <c r="AE50" s="23"/>
    </row>
    <row r="51" spans="1:31" ht="15.75" customHeight="1" x14ac:dyDescent="0.25">
      <c r="A51" s="103"/>
      <c r="B51" s="23"/>
      <c r="C51" s="92"/>
      <c r="D51" s="93"/>
      <c r="E51" s="23"/>
      <c r="F51" s="23"/>
      <c r="G51" s="23"/>
      <c r="H51" s="23"/>
      <c r="I51" s="23"/>
      <c r="J51" s="23"/>
      <c r="K51" s="23"/>
      <c r="L51" s="23"/>
      <c r="M51" s="23"/>
      <c r="N51" s="23"/>
      <c r="O51" s="23"/>
      <c r="P51" s="23"/>
      <c r="Q51" s="23"/>
      <c r="R51" s="23"/>
      <c r="S51" s="23"/>
      <c r="T51" s="23"/>
      <c r="U51" s="23"/>
      <c r="V51" s="23"/>
      <c r="W51" s="23"/>
      <c r="X51" s="23"/>
      <c r="Y51" s="23"/>
      <c r="Z51" s="93"/>
      <c r="AA51" s="23"/>
      <c r="AB51" s="94"/>
      <c r="AC51" s="115"/>
      <c r="AD51" s="23"/>
      <c r="AE51" s="23"/>
    </row>
    <row r="52" spans="1:31" ht="15.75" customHeight="1" x14ac:dyDescent="0.25">
      <c r="A52" s="103"/>
      <c r="B52" s="23"/>
      <c r="C52" s="95"/>
      <c r="D52" s="96"/>
      <c r="E52" s="97"/>
      <c r="F52" s="97"/>
      <c r="G52" s="97"/>
      <c r="H52" s="97"/>
      <c r="I52" s="97"/>
      <c r="J52" s="97"/>
      <c r="K52" s="97"/>
      <c r="L52" s="97"/>
      <c r="M52" s="97"/>
      <c r="N52" s="97"/>
      <c r="O52" s="97"/>
      <c r="P52" s="97"/>
      <c r="Q52" s="97"/>
      <c r="R52" s="97"/>
      <c r="S52" s="97"/>
      <c r="T52" s="97"/>
      <c r="U52" s="97"/>
      <c r="V52" s="97"/>
      <c r="W52" s="97"/>
      <c r="X52" s="97"/>
      <c r="Y52" s="97"/>
      <c r="Z52" s="96"/>
      <c r="AA52" s="97"/>
      <c r="AB52" s="98"/>
      <c r="AC52" s="115"/>
      <c r="AD52" s="23"/>
      <c r="AE52" s="23"/>
    </row>
    <row r="53" spans="1:31" ht="30" customHeight="1" x14ac:dyDescent="0.25">
      <c r="A53" s="103"/>
      <c r="B53" s="23"/>
      <c r="C53" s="93"/>
      <c r="D53" s="93"/>
      <c r="E53" s="23"/>
      <c r="F53" s="23"/>
      <c r="G53" s="23"/>
      <c r="H53" s="23"/>
      <c r="I53" s="23"/>
      <c r="J53" s="23"/>
      <c r="K53" s="23"/>
      <c r="L53" s="23"/>
      <c r="M53" s="23"/>
      <c r="N53" s="23"/>
      <c r="O53" s="23"/>
      <c r="P53" s="23"/>
      <c r="Q53" s="23"/>
      <c r="R53" s="23"/>
      <c r="S53" s="23"/>
      <c r="T53" s="23"/>
      <c r="U53" s="23"/>
      <c r="V53" s="23"/>
      <c r="W53" s="23"/>
      <c r="X53" s="23"/>
      <c r="Y53" s="23"/>
      <c r="Z53" s="93"/>
      <c r="AA53" s="23"/>
      <c r="AB53" s="23"/>
      <c r="AC53" s="115"/>
      <c r="AD53" s="23"/>
      <c r="AE53" s="23"/>
    </row>
    <row r="54" spans="1:31" ht="30" customHeight="1" x14ac:dyDescent="0.25">
      <c r="A54" s="103"/>
      <c r="B54" s="23"/>
      <c r="C54" s="93"/>
      <c r="D54" s="93"/>
      <c r="E54" s="23"/>
      <c r="F54" s="23"/>
      <c r="G54" s="23"/>
      <c r="H54" s="23"/>
      <c r="I54" s="23"/>
      <c r="J54" s="23"/>
      <c r="K54" s="23"/>
      <c r="L54" s="23"/>
      <c r="M54" s="23"/>
      <c r="N54" s="23"/>
      <c r="O54" s="23"/>
      <c r="P54" s="23"/>
      <c r="Q54" s="23"/>
      <c r="R54" s="23"/>
      <c r="S54" s="23"/>
      <c r="T54" s="23"/>
      <c r="U54" s="23"/>
      <c r="V54" s="23"/>
      <c r="W54" s="23"/>
      <c r="X54" s="23"/>
      <c r="Y54" s="23"/>
      <c r="Z54" s="93"/>
      <c r="AA54" s="23"/>
      <c r="AB54" s="23"/>
      <c r="AC54" s="115"/>
      <c r="AD54" s="23"/>
      <c r="AE54" s="23"/>
    </row>
    <row r="55" spans="1:31" ht="25.5" customHeight="1" x14ac:dyDescent="0.25">
      <c r="A55" s="103"/>
      <c r="B55" s="23"/>
      <c r="C55" s="93"/>
      <c r="D55" s="93"/>
      <c r="E55" s="23"/>
      <c r="F55" s="23"/>
      <c r="G55" s="23"/>
      <c r="H55" s="23"/>
      <c r="I55" s="23"/>
      <c r="J55" s="23"/>
      <c r="K55" s="23"/>
      <c r="L55" s="23"/>
      <c r="M55" s="23"/>
      <c r="N55" s="23"/>
      <c r="O55" s="23"/>
      <c r="P55" s="23"/>
      <c r="Q55" s="23"/>
      <c r="R55" s="23"/>
      <c r="S55" s="23"/>
      <c r="T55" s="23"/>
      <c r="U55" s="23"/>
      <c r="V55" s="23"/>
      <c r="W55" s="23"/>
      <c r="X55" s="23"/>
      <c r="Y55" s="23"/>
      <c r="Z55" s="93"/>
      <c r="AA55" s="23"/>
      <c r="AB55" s="23"/>
      <c r="AC55" s="115"/>
      <c r="AD55" s="23"/>
      <c r="AE55" s="23"/>
    </row>
    <row r="56" spans="1:31" ht="10.5" customHeight="1" x14ac:dyDescent="0.25">
      <c r="A56" s="103"/>
      <c r="B56" s="481"/>
      <c r="C56" s="482"/>
      <c r="D56" s="85"/>
      <c r="E56" s="85"/>
      <c r="F56" s="85"/>
      <c r="G56" s="85"/>
      <c r="H56" s="85"/>
      <c r="I56" s="85"/>
      <c r="J56" s="85"/>
      <c r="K56" s="85"/>
      <c r="L56" s="85"/>
      <c r="M56" s="85"/>
      <c r="N56" s="85"/>
      <c r="O56" s="85"/>
      <c r="P56" s="85"/>
      <c r="Q56" s="85"/>
      <c r="R56" s="85"/>
      <c r="S56" s="85"/>
      <c r="T56" s="85"/>
      <c r="U56" s="85"/>
      <c r="V56" s="85"/>
      <c r="W56" s="85"/>
      <c r="X56" s="85"/>
      <c r="Y56" s="85"/>
      <c r="Z56" s="85"/>
      <c r="AA56" s="85"/>
      <c r="AB56" s="86"/>
      <c r="AC56" s="115"/>
    </row>
    <row r="57" spans="1:31" ht="18" x14ac:dyDescent="0.25">
      <c r="A57" s="103"/>
      <c r="B57" s="458" t="s">
        <v>335</v>
      </c>
      <c r="C57" s="459"/>
      <c r="D57" s="459"/>
      <c r="E57" s="459"/>
      <c r="F57" s="459"/>
      <c r="G57" s="459"/>
      <c r="H57" s="459"/>
      <c r="I57" s="459"/>
      <c r="J57" s="459"/>
      <c r="K57" s="459"/>
      <c r="L57" s="459"/>
      <c r="M57" s="459"/>
      <c r="N57" s="459"/>
      <c r="O57" s="459"/>
      <c r="P57" s="459"/>
      <c r="Q57" s="459"/>
      <c r="R57" s="459"/>
      <c r="S57" s="459"/>
      <c r="T57" s="459"/>
      <c r="U57" s="459"/>
      <c r="V57" s="459"/>
      <c r="W57" s="459"/>
      <c r="X57" s="459"/>
      <c r="Y57" s="459"/>
      <c r="Z57" s="459"/>
      <c r="AA57" s="459"/>
      <c r="AB57" s="460"/>
      <c r="AC57" s="123"/>
    </row>
    <row r="58" spans="1:31" ht="18.75" thickBot="1" x14ac:dyDescent="0.3">
      <c r="A58" s="103"/>
      <c r="B58" s="461" t="s">
        <v>310</v>
      </c>
      <c r="C58" s="462"/>
      <c r="D58" s="479" t="str">
        <f>'tab-graficos'!H6</f>
        <v>Mar-2022 - jun-2023</v>
      </c>
      <c r="E58" s="479"/>
      <c r="F58" s="479"/>
      <c r="G58" s="479"/>
      <c r="H58" s="479"/>
      <c r="I58" s="479"/>
      <c r="J58" s="479"/>
      <c r="K58" s="479"/>
      <c r="L58" s="425"/>
      <c r="M58" s="425"/>
      <c r="N58" s="425"/>
      <c r="O58" s="425"/>
      <c r="P58" s="425"/>
      <c r="Q58" s="425"/>
      <c r="R58" s="425"/>
      <c r="S58" s="425"/>
      <c r="T58" s="425"/>
      <c r="U58" s="425"/>
      <c r="V58" s="425"/>
      <c r="W58" s="425"/>
      <c r="X58" s="425"/>
      <c r="Y58" s="425"/>
      <c r="Z58" s="425"/>
      <c r="AA58" s="425"/>
      <c r="AB58" s="426"/>
      <c r="AC58" s="124"/>
    </row>
    <row r="59" spans="1:31" ht="8.25" customHeight="1" thickTop="1" x14ac:dyDescent="0.25">
      <c r="A59" s="10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115"/>
      <c r="AD59" s="23"/>
      <c r="AE59" s="23"/>
    </row>
    <row r="60" spans="1:31" x14ac:dyDescent="0.25">
      <c r="A60" s="103"/>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125"/>
      <c r="AD60" s="26"/>
      <c r="AE60" s="26"/>
    </row>
    <row r="61" spans="1:31" ht="17.25" x14ac:dyDescent="0.25">
      <c r="A61" s="10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115"/>
      <c r="AD61" s="23"/>
      <c r="AE61" s="23"/>
    </row>
    <row r="62" spans="1:31" x14ac:dyDescent="0.25">
      <c r="A62" s="103"/>
      <c r="AC62" s="116"/>
    </row>
    <row r="63" spans="1:31" ht="17.25" x14ac:dyDescent="0.25">
      <c r="A63" s="10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115"/>
      <c r="AD63" s="23"/>
      <c r="AE63" s="23"/>
    </row>
    <row r="64" spans="1:31" ht="17.25" x14ac:dyDescent="0.25">
      <c r="A64" s="10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115"/>
      <c r="AD64" s="23"/>
      <c r="AE64" s="23"/>
    </row>
    <row r="65" spans="1:31" ht="17.25" x14ac:dyDescent="0.25">
      <c r="A65" s="10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115"/>
      <c r="AD65" s="23"/>
      <c r="AE65" s="23"/>
    </row>
    <row r="66" spans="1:31" ht="17.25" x14ac:dyDescent="0.25">
      <c r="A66" s="10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115"/>
      <c r="AD66" s="23"/>
      <c r="AE66" s="23"/>
    </row>
    <row r="67" spans="1:31" ht="17.25" x14ac:dyDescent="0.25">
      <c r="A67" s="10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115"/>
      <c r="AD67" s="23"/>
      <c r="AE67" s="23"/>
    </row>
    <row r="68" spans="1:31" ht="17.25" x14ac:dyDescent="0.25">
      <c r="A68" s="10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115"/>
      <c r="AD68" s="23"/>
      <c r="AE68" s="23"/>
    </row>
    <row r="69" spans="1:31" ht="17.25" x14ac:dyDescent="0.25">
      <c r="A69" s="103"/>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117"/>
      <c r="AD69" s="25"/>
      <c r="AE69" s="25"/>
    </row>
    <row r="70" spans="1:31" x14ac:dyDescent="0.25">
      <c r="A70" s="103"/>
      <c r="AC70" s="116"/>
    </row>
    <row r="71" spans="1:31" ht="17.25" x14ac:dyDescent="0.25">
      <c r="A71" s="103"/>
      <c r="B71" s="23" t="s">
        <v>70</v>
      </c>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115"/>
      <c r="AD71" s="23"/>
      <c r="AE71" s="23"/>
    </row>
    <row r="72" spans="1:31" ht="17.25" x14ac:dyDescent="0.25">
      <c r="A72" s="103"/>
      <c r="B72" s="23" t="s">
        <v>71</v>
      </c>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115"/>
      <c r="AD72" s="23"/>
      <c r="AE72" s="23"/>
    </row>
    <row r="73" spans="1:31" ht="17.25" x14ac:dyDescent="0.25">
      <c r="A73" s="10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115"/>
      <c r="AD73" s="23"/>
      <c r="AE73" s="23"/>
    </row>
    <row r="74" spans="1:31" ht="17.25" x14ac:dyDescent="0.25">
      <c r="A74" s="10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115"/>
      <c r="AD74" s="23"/>
      <c r="AE74" s="23"/>
    </row>
    <row r="75" spans="1:31" ht="17.25" x14ac:dyDescent="0.25">
      <c r="A75" s="10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115"/>
      <c r="AD75" s="23"/>
      <c r="AE75" s="23"/>
    </row>
    <row r="76" spans="1:31" ht="17.25" x14ac:dyDescent="0.25">
      <c r="A76" s="103"/>
      <c r="B76" s="23" t="s">
        <v>72</v>
      </c>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115"/>
      <c r="AD76" s="23"/>
      <c r="AE76" s="23"/>
    </row>
    <row r="77" spans="1:31" x14ac:dyDescent="0.25">
      <c r="A77" s="103"/>
      <c r="AC77" s="116"/>
    </row>
    <row r="78" spans="1:31" ht="17.25" x14ac:dyDescent="0.25">
      <c r="A78" s="10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115"/>
      <c r="AD78" s="23"/>
      <c r="AE78" s="23"/>
    </row>
    <row r="79" spans="1:31" ht="17.25" x14ac:dyDescent="0.25">
      <c r="A79" s="10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115"/>
      <c r="AD79" s="23"/>
      <c r="AE79" s="23"/>
    </row>
    <row r="80" spans="1:31" ht="17.25" x14ac:dyDescent="0.25">
      <c r="A80" s="10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115"/>
      <c r="AD80" s="23"/>
      <c r="AE80" s="23"/>
    </row>
    <row r="81" spans="1:35" ht="17.25" x14ac:dyDescent="0.25">
      <c r="A81" s="103"/>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117"/>
      <c r="AD81" s="25"/>
      <c r="AE81" s="25"/>
    </row>
    <row r="82" spans="1:35" ht="17.25" x14ac:dyDescent="0.25">
      <c r="A82" s="103"/>
      <c r="B82" s="23" t="s">
        <v>69</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115"/>
      <c r="AD82" s="23"/>
      <c r="AE82" s="23"/>
    </row>
    <row r="83" spans="1:35" ht="17.25" x14ac:dyDescent="0.25">
      <c r="A83" s="10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115"/>
      <c r="AD83" s="23"/>
      <c r="AE83" s="23"/>
    </row>
    <row r="84" spans="1:35" ht="17.25" x14ac:dyDescent="0.25">
      <c r="A84" s="10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115"/>
      <c r="AD84" s="23"/>
      <c r="AE84" s="23"/>
    </row>
    <row r="85" spans="1:35" ht="17.25" x14ac:dyDescent="0.25">
      <c r="A85" s="10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115"/>
      <c r="AD85" s="23"/>
      <c r="AE85" s="23"/>
    </row>
    <row r="86" spans="1:35" ht="17.25" x14ac:dyDescent="0.25">
      <c r="A86" s="10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115"/>
      <c r="AD86" s="23"/>
      <c r="AE86" s="23"/>
    </row>
    <row r="87" spans="1:35" ht="17.25" hidden="1" x14ac:dyDescent="0.25">
      <c r="A87" s="10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115"/>
      <c r="AD87" s="23"/>
      <c r="AE87" s="23"/>
    </row>
    <row r="88" spans="1:35" ht="17.25" hidden="1" x14ac:dyDescent="0.25">
      <c r="A88" s="103"/>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117"/>
      <c r="AD88" s="25"/>
      <c r="AE88" s="25"/>
    </row>
    <row r="89" spans="1:35" ht="9" customHeight="1" x14ac:dyDescent="0.25">
      <c r="A89" s="103"/>
      <c r="AC89" s="116"/>
      <c r="AG89" s="27"/>
      <c r="AH89" s="27"/>
      <c r="AI89" s="27"/>
    </row>
    <row r="90" spans="1:35" x14ac:dyDescent="0.25">
      <c r="A90" s="103"/>
      <c r="AC90" s="116"/>
    </row>
    <row r="91" spans="1:35" x14ac:dyDescent="0.25">
      <c r="A91" s="103"/>
      <c r="AC91" s="116"/>
    </row>
    <row r="92" spans="1:35" x14ac:dyDescent="0.25">
      <c r="A92" s="103"/>
      <c r="AC92" s="116"/>
    </row>
    <row r="93" spans="1:35" x14ac:dyDescent="0.25">
      <c r="A93" s="103"/>
      <c r="AC93" s="116"/>
    </row>
    <row r="94" spans="1:35" x14ac:dyDescent="0.25">
      <c r="A94" s="103"/>
      <c r="AC94" s="116"/>
    </row>
    <row r="95" spans="1:35" x14ac:dyDescent="0.25">
      <c r="A95" s="103"/>
      <c r="AC95" s="116"/>
    </row>
    <row r="96" spans="1:35" x14ac:dyDescent="0.25">
      <c r="A96" s="103"/>
      <c r="AC96" s="116"/>
    </row>
    <row r="97" spans="1:29" x14ac:dyDescent="0.25">
      <c r="A97" s="103"/>
      <c r="AC97" s="116"/>
    </row>
    <row r="98" spans="1:29" x14ac:dyDescent="0.25">
      <c r="A98" s="103"/>
      <c r="AC98" s="116"/>
    </row>
    <row r="99" spans="1:29" x14ac:dyDescent="0.25">
      <c r="A99" s="103"/>
      <c r="AC99" s="116"/>
    </row>
    <row r="100" spans="1:29" x14ac:dyDescent="0.25">
      <c r="A100" s="103"/>
      <c r="AC100" s="116"/>
    </row>
    <row r="101" spans="1:29" ht="0.75" customHeight="1" x14ac:dyDescent="0.25">
      <c r="A101" s="103"/>
      <c r="AC101" s="116"/>
    </row>
    <row r="102" spans="1:29" hidden="1" x14ac:dyDescent="0.25">
      <c r="A102" s="103"/>
      <c r="AC102" s="116"/>
    </row>
    <row r="103" spans="1:29" hidden="1" x14ac:dyDescent="0.25">
      <c r="A103" s="103"/>
      <c r="AC103" s="116"/>
    </row>
    <row r="104" spans="1:29" ht="16.5" hidden="1" thickBot="1" x14ac:dyDescent="0.3">
      <c r="A104" s="103"/>
      <c r="AC104" s="128"/>
    </row>
    <row r="105" spans="1:29" ht="17.25" hidden="1" thickTop="1" thickBot="1" x14ac:dyDescent="0.3">
      <c r="A105" s="103"/>
      <c r="AC105" s="128"/>
    </row>
    <row r="106" spans="1:29" ht="17.25" hidden="1" thickTop="1" thickBot="1" x14ac:dyDescent="0.3">
      <c r="A106" s="126"/>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8"/>
    </row>
    <row r="107" spans="1:29" ht="16.5" customHeight="1" x14ac:dyDescent="0.25"/>
    <row r="109" spans="1:29" x14ac:dyDescent="0.25">
      <c r="B109" s="136"/>
    </row>
    <row r="110" spans="1:29" x14ac:dyDescent="0.25">
      <c r="B110" s="136"/>
    </row>
    <row r="111" spans="1:29" x14ac:dyDescent="0.25">
      <c r="B111" s="138"/>
    </row>
    <row r="112" spans="1:29" x14ac:dyDescent="0.25">
      <c r="B112" s="136"/>
    </row>
    <row r="113" spans="2:2" x14ac:dyDescent="0.25">
      <c r="B113" s="136"/>
    </row>
    <row r="114" spans="2:2" ht="15.75" customHeight="1" x14ac:dyDescent="0.25">
      <c r="B114" s="136"/>
    </row>
    <row r="115" spans="2:2" ht="15.75" customHeight="1" x14ac:dyDescent="0.25">
      <c r="B115" s="136"/>
    </row>
    <row r="116" spans="2:2" x14ac:dyDescent="0.25">
      <c r="B116" s="136"/>
    </row>
    <row r="117" spans="2:2" x14ac:dyDescent="0.25">
      <c r="B117" s="136"/>
    </row>
    <row r="118" spans="2:2" ht="15.75" customHeight="1" x14ac:dyDescent="0.25">
      <c r="B118" s="136"/>
    </row>
    <row r="119" spans="2:2" x14ac:dyDescent="0.25">
      <c r="B119" s="136"/>
    </row>
    <row r="120" spans="2:2" x14ac:dyDescent="0.25">
      <c r="B120" s="136"/>
    </row>
    <row r="121" spans="2:2" x14ac:dyDescent="0.25">
      <c r="B121" s="136"/>
    </row>
    <row r="122" spans="2:2" x14ac:dyDescent="0.25">
      <c r="B122" s="136"/>
    </row>
    <row r="123" spans="2:2" x14ac:dyDescent="0.25">
      <c r="B123" s="136"/>
    </row>
    <row r="124" spans="2:2" x14ac:dyDescent="0.25">
      <c r="B124" s="136"/>
    </row>
    <row r="125" spans="2:2" x14ac:dyDescent="0.25">
      <c r="B125" s="136"/>
    </row>
    <row r="126" spans="2:2" x14ac:dyDescent="0.25">
      <c r="B126" s="136"/>
    </row>
    <row r="127" spans="2:2" x14ac:dyDescent="0.25">
      <c r="B127" s="136"/>
    </row>
    <row r="128" spans="2:2" x14ac:dyDescent="0.25">
      <c r="B128" s="136"/>
    </row>
    <row r="129" spans="2:2" x14ac:dyDescent="0.25">
      <c r="B129" s="136"/>
    </row>
    <row r="130" spans="2:2" x14ac:dyDescent="0.25">
      <c r="B130" s="136"/>
    </row>
    <row r="131" spans="2:2" x14ac:dyDescent="0.25">
      <c r="B131" s="136"/>
    </row>
    <row r="132" spans="2:2" x14ac:dyDescent="0.25">
      <c r="B132" s="136"/>
    </row>
    <row r="133" spans="2:2" x14ac:dyDescent="0.25">
      <c r="B133" s="136"/>
    </row>
    <row r="134" spans="2:2" x14ac:dyDescent="0.25">
      <c r="B134" s="136"/>
    </row>
    <row r="135" spans="2:2" x14ac:dyDescent="0.25">
      <c r="B135" s="136"/>
    </row>
    <row r="136" spans="2:2" x14ac:dyDescent="0.25">
      <c r="B136" s="136"/>
    </row>
    <row r="137" spans="2:2" x14ac:dyDescent="0.25">
      <c r="B137" s="136"/>
    </row>
    <row r="138" spans="2:2" x14ac:dyDescent="0.25">
      <c r="B138" s="136"/>
    </row>
    <row r="139" spans="2:2" x14ac:dyDescent="0.25">
      <c r="B139" s="136"/>
    </row>
    <row r="140" spans="2:2" x14ac:dyDescent="0.25">
      <c r="B140" s="136"/>
    </row>
    <row r="141" spans="2:2" x14ac:dyDescent="0.25">
      <c r="B141" s="136"/>
    </row>
    <row r="142" spans="2:2" x14ac:dyDescent="0.25">
      <c r="B142" s="136"/>
    </row>
    <row r="143" spans="2:2" x14ac:dyDescent="0.25">
      <c r="B143" s="136"/>
    </row>
    <row r="144" spans="2:2" x14ac:dyDescent="0.25">
      <c r="B144" s="136"/>
    </row>
    <row r="145" spans="2:2" x14ac:dyDescent="0.25">
      <c r="B145" s="136"/>
    </row>
    <row r="146" spans="2:2" x14ac:dyDescent="0.25">
      <c r="B146" s="136"/>
    </row>
    <row r="147" spans="2:2" x14ac:dyDescent="0.25">
      <c r="B147" s="136"/>
    </row>
    <row r="148" spans="2:2" x14ac:dyDescent="0.25">
      <c r="B148" s="136"/>
    </row>
  </sheetData>
  <mergeCells count="23">
    <mergeCell ref="B2:C2"/>
    <mergeCell ref="B56:C56"/>
    <mergeCell ref="X26:Y26"/>
    <mergeCell ref="Y5:AB5"/>
    <mergeCell ref="Y6:AB6"/>
    <mergeCell ref="B8:AB8"/>
    <mergeCell ref="B9:AB9"/>
    <mergeCell ref="B10:AB10"/>
    <mergeCell ref="B34:AB34"/>
    <mergeCell ref="D12:AB12"/>
    <mergeCell ref="Y3:AB4"/>
    <mergeCell ref="Y7:AB7"/>
    <mergeCell ref="B57:AB57"/>
    <mergeCell ref="B58:C58"/>
    <mergeCell ref="B3:X7"/>
    <mergeCell ref="S14:AB14"/>
    <mergeCell ref="Q14:R14"/>
    <mergeCell ref="Q15:R15"/>
    <mergeCell ref="S15:T15"/>
    <mergeCell ref="D14:N14"/>
    <mergeCell ref="C15:D15"/>
    <mergeCell ref="E15:F15"/>
    <mergeCell ref="D58:K58"/>
  </mergeCells>
  <printOptions horizontalCentered="1"/>
  <pageMargins left="0" right="0" top="0.19685039370078741" bottom="0" header="0.31496062992125984" footer="0.31496062992125984"/>
  <pageSetup scale="45" fitToWidth="0" orientation="portrait" horizontalDpi="300" verticalDpi="300" r:id="rId1"/>
  <rowBreaks count="2" manualBreakCount="2">
    <brk id="53" max="28" man="1"/>
    <brk id="98" max="28" man="1"/>
  </rowBreaks>
  <colBreaks count="1" manualBreakCount="1">
    <brk id="28" max="9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tab-graficos</vt:lpstr>
      <vt:lpstr>reg-datos</vt:lpstr>
      <vt:lpstr>Boletin</vt:lpstr>
      <vt:lpstr>Boletin!Área_de_impresión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adriamomesa@hotmail.com</dc:creator>
  <cp:lastModifiedBy>conavihsida</cp:lastModifiedBy>
  <cp:lastPrinted>2023-04-28T15:16:25Z</cp:lastPrinted>
  <dcterms:created xsi:type="dcterms:W3CDTF">2015-05-09T13:45:59Z</dcterms:created>
  <dcterms:modified xsi:type="dcterms:W3CDTF">2023-07-21T13:21:38Z</dcterms:modified>
</cp:coreProperties>
</file>